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30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1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22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223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29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29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4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<sst xmlns="http://schemas.openxmlformats.org/spreadsheetml/2006/main" count="3373" uniqueCount="2075">
  <si>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</si>
  <si>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</si>
  <si>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</si>
  <si>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</si>
  <si>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</si>
  <si>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</si>
  <si>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</si>
  <si>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</si>
  <si>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</si>
  <si>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</si>
  <si>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</si>
  <si>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</si>
  <si>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</si>
  <si>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</si>
  <si>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</si>
  <si>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</si>
  <si>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</si>
  <si>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</si>
  <si>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</si>
  <si>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</si>
  <si>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</si>
  <si>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</si>
  <si>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</si>
  <si>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</si>
  <si>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</si>
  <si>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</si>
  <si>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</si>
  <si>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</si>
  <si>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</si>
  <si>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</si>
  <si>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</si>
  <si>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</si>
  <si>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</si>
  <si>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</si>
  <si>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</si>
  <si>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</si>
  <si>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</si>
  <si>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</si>
  <si>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</si>
  <si>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</si>
  <si>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</si>
  <si>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</si>
  <si>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</si>
  <si>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</si>
  <si>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</si>
  <si>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</si>
  <si>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</si>
  <si>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</si>
  <si>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</si>
  <si>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</si>
  <si>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</si>
  <si>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</si>
  <si>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</si>
  <si>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</si>
  <si>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</si>
  <si>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</si>
  <si>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</si>
  <si>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</si>
  <si>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</si>
  <si>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</si>
  <si>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</si>
  <si>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</si>
  <si>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</si>
  <si>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</si>
  <si>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</si>
  <si>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</si>
  <si>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</si>
  <si>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</si>
  <si>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</si>
  <si>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</si>
  <si>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</si>
  <si>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</si>
  <si>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</si>
  <si>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</si>
  <si>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</si>
  <si>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</si>
  <si>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</si>
  <si>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</si>
  <si>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</si>
  <si>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</si>
  <si>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</si>
  <si>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</si>
  <si>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</si>
  <si>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</si>
  <si>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</si>
  <si>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</si>
  <si>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</si>
  <si>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</si>
  <si>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</si>
  <si>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</si>
  <si>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</si>
  <si>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</si>
  <si>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</si>
  <si>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</si>
  <si>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</si>
  <si>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</si>
  <si>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</si>
  <si>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</si>
  <si>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</si>
  <si>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</si>
  <si>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</si>
  <si>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</si>
  <si>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</si>
  <si>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</si>
  <si>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</si>
  <si>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</si>
  <si>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</si>
  <si>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</si>
  <si>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</si>
  <si>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</si>
  <si>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</si>
  <si>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</si>
  <si>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</si>
  <si>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</si>
  <si>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</si>
  <si>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</si>
  <si>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</si>
  <si>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</si>
  <si>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</si>
  <si>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</si>
  <si>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</si>
  <si>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</si>
  <si>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</si>
  <si>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</si>
  <si>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</si>
  <si>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</si>
  <si>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</si>
  <si>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</si>
  <si>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</si>
  <si>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</si>
  <si>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</si>
  <si>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</si>
  <si>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</si>
  <si>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</si>
  <si>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</si>
  <si>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</si>
  <si>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</si>
  <si>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</si>
  <si>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</si>
  <si>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</si>
  <si>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</si>
  <si>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</si>
  <si>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</si>
  <si>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</si>
  <si>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</si>
  <si>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</si>
  <si>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</si>
  <si>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</si>
  <si>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</si>
  <si>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</si>
  <si>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</si>
  <si>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</si>
  <si>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</si>
  <si>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</si>
  <si>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</si>
  <si>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</si>
  <si>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</si>
  <si>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</si>
  <si>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</si>
  <si>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</si>
  <si>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</si>
  <si>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</si>
  <si>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</si>
  <si>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</si>
  <si>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</si>
  <si>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</si>
  <si>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</si>
  <si>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</si>
  <si>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</si>
  <si>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</si>
  <si>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</si>
  <si>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</si>
  <si>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</si>
  <si>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</si>
  <si>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</si>
  <si>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</si>
  <si>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</si>
  <si>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</si>
  <si>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</si>
  <si>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</si>
  <si>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</si>
  <si>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</si>
  <si>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</si>
  <si>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</si>
  <si>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</si>
  <si>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</si>
  <si>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</si>
  <si>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</si>
  <si>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</si>
  <si>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</si>
  <si>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</si>
  <si>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</si>
  <si>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</si>
  <si>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</si>
  <si>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</si>
  <si>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</si>
  <si>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</si>
  <si>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</si>
  <si>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</si>
  <si>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</si>
  <si>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</si>
  <si>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</si>
  <si>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</si>
  <si>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</si>
  <si>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</si>
  <si>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</si>
  <si>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</si>
  <si>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</si>
  <si>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</si>
  <si>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</si>
  <si>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</si>
  <si>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</si>
  <si>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</si>
  <si>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</si>
  <si>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</si>
  <si>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</si>
  <si>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</si>
  <si>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</si>
  <si>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</si>
  <si>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</si>
  <si>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</si>
  <si>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</si>
  <si>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</si>
  <si>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</si>
  <si>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</si>
  <si>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</si>
  <si>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</si>
  <si>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</si>
  <si>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</si>
  <si>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</si>
  <si>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</si>
  <si>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</si>
  <si>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</si>
  <si>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</si>
  <si>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</si>
  <si>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</si>
  <si>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</si>
  <si>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</si>
  <si>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</si>
  <si>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</si>
  <si>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</si>
  <si>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</si>
  <si>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</si>
  <si>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</si>
  <si>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</si>
  <si>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</si>
  <si>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</si>
  <si>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</si>
  <si>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</si>
  <si>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</si>
  <si>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</si>
  <si>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</si>
  <si>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</si>
  <si>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</si>
  <si>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</si>
  <si>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</si>
  <si>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</si>
  <si>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</si>
  <si>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</si>
  <si>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</si>
  <si>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</si>
  <si>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</si>
  <si>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</si>
  <si>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</si>
  <si>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</si>
  <si>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</si>
  <si>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</si>
  <si>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</si>
  <si>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</si>
  <si>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</si>
  <si>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</si>
  <si>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</si>
  <si>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</si>
  <si>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</si>
  <si>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</si>
  <si>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</si>
  <si>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</si>
  <si>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</si>
  <si>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</si>
  <si>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</si>
  <si>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</si>
  <si>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</si>
  <si>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</si>
  <si>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</si>
  <si>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</si>
  <si>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</si>
  <si>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</si>
  <si>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</si>
  <si>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</si>
  <si>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</si>
  <si>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</si>
  <si>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</si>
  <si>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</si>
  <si>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</si>
  <si>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</si>
  <si>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</si>
  <si>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</si>
  <si>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</si>
  <si>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</si>
  <si>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</si>
  <si>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</si>
  <si>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</si>
  <si>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</si>
  <si>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</si>
  <si>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</si>
  <si>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</si>
  <si>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</si>
  <si>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</si>
  <si>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</si>
  <si>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</si>
  <si>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</si>
  <si>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</si>
  <si>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</si>
  <si>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</si>
  <si>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</si>
  <si>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</si>
  <si>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</si>
  <si>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</si>
  <si>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</si>
  <si>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</si>
  <si>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</si>
  <si>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</si>
  <si>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</si>
  <si>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</si>
  <si>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</si>
  <si>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</si>
  <si>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</si>
  <si>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</si>
  <si>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</si>
  <si>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</si>
  <si>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</si>
  <si>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</si>
  <si>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</si>
  <si>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</si>
  <si>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</si>
  <si>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</si>
  <si>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</si>
  <si>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</si>
  <si>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</si>
  <si>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</si>
  <si>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</si>
  <si>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</si>
  <si>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</si>
  <si>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</si>
  <si>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</si>
  <si>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</si>
  <si>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</si>
  <si>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</si>
  <si>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</si>
  <si>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</si>
  <si>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</si>
  <si>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</si>
  <si>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</si>
  <si>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</si>
  <si>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</si>
  <si>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</si>
  <si>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</si>
  <si>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</si>
  <si>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</si>
  <si>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</si>
  <si>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</si>
  <si>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</si>
  <si>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</si>
  <si>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</si>
  <si>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</si>
  <si>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</si>
  <si>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</si>
  <si>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</si>
  <si>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</si>
  <si>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</si>
  <si>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</si>
  <si>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</si>
  <si>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</si>
  <si>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</si>
  <si>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</si>
  <si>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</si>
  <si>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</si>
  <si>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</si>
  <si>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</si>
  <si>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</si>
  <si>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</si>
  <si>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</si>
  <si>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</si>
  <si>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</si>
  <si>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</si>
  <si>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</si>
  <si>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</si>
  <si>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</si>
  <si>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</si>
  <si>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</si>
  <si>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</si>
  <si>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</si>
  <si>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</si>
  <si>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</si>
  <si>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</si>
  <si>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</si>
  <si>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</si>
  <si>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</si>
  <si>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</si>
  <si>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</si>
  <si>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</si>
  <si>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</si>
  <si>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</si>
  <si>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</si>
  <si>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</si>
  <si>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</si>
  <si>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</si>
  <si>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</si>
  <si>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</si>
  <si>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</si>
  <si>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</si>
  <si>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</si>
  <si>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</si>
  <si>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</si>
  <si>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</si>
  <si>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</si>
  <si>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</si>
  <si>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</si>
  <si>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</si>
  <si>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</si>
  <si>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</si>
  <si>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</si>
  <si>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</si>
  <si>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</si>
  <si>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</si>
  <si>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</si>
  <si>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</si>
  <si>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</si>
  <si>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</si>
  <si>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</si>
  <si>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</si>
  <si>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</si>
  <si>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</si>
  <si>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</si>
  <si>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</si>
  <si>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</si>
  <si>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</si>
  <si>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</si>
  <si>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</si>
  <si>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</si>
  <si>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</si>
  <si>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</si>
  <si>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</si>
  <si>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</si>
  <si>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</si>
  <si>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</si>
  <si>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</si>
  <si>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</si>
  <si>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</si>
  <si>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</si>
  <si>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</si>
  <si>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</si>
  <si>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</si>
  <si>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</si>
  <si>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</si>
  <si>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</si>
  <si>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</si>
  <si>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</si>
  <si>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</si>
  <si>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</si>
  <si>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</si>
  <si>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</si>
  <si>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</si>
  <si>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</si>
  <si>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</si>
  <si>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</si>
  <si>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</si>
  <si>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</si>
  <si>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</si>
  <si>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</si>
  <si>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</si>
  <si>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</si>
  <si>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</si>
  <si>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</si>
  <si>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</si>
  <si>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</si>
  <si>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</si>
  <si>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</si>
  <si>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</si>
  <si>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</si>
  <si>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</si>
  <si>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</si>
  <si>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</si>
  <si>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</si>
  <si>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</si>
  <si>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</si>
  <si>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</si>
  <si>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</si>
  <si>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</si>
  <si>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</si>
  <si>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</si>
  <si>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</si>
  <si>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</si>
  <si>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</si>
  <si>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</si>
  <si>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</si>
  <si>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</si>
  <si>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</si>
  <si>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</si>
  <si>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</si>
  <si>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</si>
  <si>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</si>
  <si>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</si>
  <si>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</si>
  <si>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</si>
  <si>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</si>
  <si>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</si>
  <si>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</si>
  <si>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</si>
  <si>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</si>
  <si>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</si>
  <si>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</si>
  <si>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</si>
  <si>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</si>
  <si>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</si>
  <si>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</si>
  <si>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</si>
  <si>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</si>
  <si>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</si>
  <si>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</si>
  <si>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</si>
  <si>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</si>
  <si>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</si>
  <si>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</si>
  <si>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</si>
  <si>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</si>
  <si>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</si>
  <si>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</si>
  <si>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</si>
  <si>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</si>
  <si>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</si>
  <si>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</si>
  <si>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</si>
  <si>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</si>
  <si>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</si>
  <si>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</si>
  <si>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</si>
  <si>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</si>
  <si>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</si>
  <si>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</si>
  <si>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</si>
  <si>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</si>
  <si>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</si>
  <si>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</si>
  <si>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</si>
  <si>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</si>
  <si>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</si>
  <si>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</si>
  <si>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</si>
  <si>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</si>
  <si>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</si>
  <si>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</si>
  <si>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</si>
  <si>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</si>
  <si>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</si>
  <si>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</si>
  <si>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</si>
  <si>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</si>
  <si>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</si>
  <si>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</si>
  <si>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</si>
  <si>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</si>
  <si>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</si>
  <si>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</si>
  <si>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</si>
  <si>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</si>
  <si>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</si>
  <si>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</si>
  <si>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</si>
  <si>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</si>
  <si>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</si>
  <si>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</si>
  <si>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</si>
  <si>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</si>
  <si>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</si>
  <si>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</si>
  <si>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</si>
  <si>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</si>
  <si>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</si>
  <si>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</si>
  <si>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</si>
  <si>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</si>
  <si>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</si>
  <si>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</si>
  <si>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</si>
  <si>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</si>
  <si>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</si>
  <si>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</si>
  <si>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</si>
  <si>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</si>
  <si>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</si>
  <si>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</si>
  <si>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</si>
  <si>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</si>
  <si>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</si>
  <si>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</si>
  <si>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</si>
  <si>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</si>
  <si>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</si>
  <si>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</si>
  <si>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</si>
  <si>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</si>
  <si>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</si>
  <si>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</si>
  <si>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</si>
  <si>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</si>
  <si>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</si>
  <si>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</si>
  <si>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</si>
  <si>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</si>
  <si>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</si>
  <si>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</si>
  <si>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</si>
  <si>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</si>
  <si>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</si>
  <si>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</si>
  <si>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</si>
  <si>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</si>
  <si>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</si>
  <si>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</si>
  <si>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</si>
  <si>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</si>
  <si>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</si>
  <si>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</si>
  <si>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</si>
  <si>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</si>
  <si>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</si>
  <si>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</si>
  <si>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</si>
  <si>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</si>
  <si>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</si>
  <si>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</si>
  <si>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</si>
  <si>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</si>
  <si>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</si>
  <si>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</si>
  <si>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</si>
  <si>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</si>
  <si>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</si>
  <si>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</si>
  <si>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</si>
  <si>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</si>
  <si>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</si>
  <si>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</si>
  <si>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</si>
  <si>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</si>
  <si>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</si>
  <si>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</si>
  <si>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</si>
  <si>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</si>
  <si>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</si>
  <si>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</si>
  <si>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</si>
  <si>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</si>
  <si>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</si>
  <si>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</si>
  <si>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</si>
  <si>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</si>
  <si>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</si>
  <si>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</si>
  <si>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</si>
  <si>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</si>
  <si>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</si>
  <si>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</si>
  <si>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</si>
  <si>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</si>
  <si>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</si>
  <si>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</si>
  <si>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</si>
  <si>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</si>
  <si>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</si>
  <si>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</si>
  <si>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</si>
  <si>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</si>
  <si>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</si>
  <si>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</si>
  <si>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</si>
  <si>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</si>
  <si>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</si>
  <si>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</si>
  <si>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</si>
  <si>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</si>
  <si>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</si>
  <si>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</si>
  <si>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</si>
  <si>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</si>
  <si>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</si>
  <si>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</si>
  <si>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</si>
  <si>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</si>
  <si>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</si>
  <si>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</si>
  <si>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</si>
  <si>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</si>
  <si>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</si>
  <si>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</si>
  <si>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</si>
  <si>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</si>
  <si>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</si>
  <si>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</si>
  <si>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</si>
  <si>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</si>
  <si>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</si>
  <si>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</si>
  <si>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</si>
  <si>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</si>
  <si>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</si>
  <si>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</si>
  <si>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</si>
  <si>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</si>
  <si>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</si>
  <si>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</si>
  <si>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</si>
  <si>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</si>
  <si>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</si>
  <si>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</si>
  <si>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</si>
  <si>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</si>
  <si>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</si>
  <si>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</si>
  <si>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</si>
  <si>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</si>
  <si>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</si>
  <si>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</si>
  <si>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</si>
  <si>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</si>
  <si>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</si>
  <si>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</si>
  <si>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</si>
  <si>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</si>
  <si>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</si>
  <si>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</si>
  <si>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</si>
  <si>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</si>
  <si>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</si>
  <si>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</si>
  <si>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</si>
  <si>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</si>
  <si>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</si>
  <si>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</si>
  <si>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</si>
  <si>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</si>
  <si>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</si>
  <si>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</si>
  <si>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</si>
  <si>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</si>
  <si>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</si>
  <si>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</si>
  <si>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</si>
  <si>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</si>
  <si>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</si>
  <si>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</si>
  <si>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</si>
  <si>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</si>
  <si>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</si>
  <si>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</si>
  <si>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</si>
  <si>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</si>
  <si>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</si>
  <si>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</si>
  <si>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</si>
  <si>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</si>
  <si>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</si>
  <si>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</si>
  <si>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</si>
  <si>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</si>
  <si>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</si>
  <si>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</si>
  <si>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</si>
  <si>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</si>
  <si>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</si>
  <si>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</si>
  <si>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</si>
  <si>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</si>
  <si>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</si>
  <si>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</si>
  <si>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</si>
  <si>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</si>
  <si>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</si>
  <si>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</si>
  <si>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</si>
  <si>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</si>
  <si>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</si>
  <si>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</si>
  <si>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</si>
  <si>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</si>
  <si>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</si>
  <si>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</si>
  <si>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</si>
  <si>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</si>
  <si>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</si>
  <si>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</si>
  <si>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</si>
  <si>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</si>
  <si>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</si>
  <si>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</si>
  <si>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</si>
  <si>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</si>
  <si>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</si>
  <si>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</si>
  <si>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</si>
  <si>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</si>
  <si>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</si>
  <si>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</si>
  <si>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</si>
  <si>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</si>
  <si>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</si>
  <si>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</si>
  <si>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</si>
  <si>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</si>
  <si>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</si>
  <si>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</si>
  <si>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</si>
  <si>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</si>
  <si>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</si>
  <si>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</si>
  <si>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</si>
  <si>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</si>
  <si>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</si>
  <si>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</si>
  <si>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</si>
  <si>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</si>
  <si>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</si>
  <si>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</si>
  <si>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</si>
  <si>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</si>
  <si>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</si>
  <si>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</si>
  <si>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</si>
  <si>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</si>
  <si>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</si>
  <si>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</si>
  <si>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</si>
  <si>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</si>
  <si>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</si>
  <si>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</si>
  <si>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</si>
  <si>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</si>
  <si>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</si>
  <si>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</si>
  <si>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</si>
  <si>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</si>
  <si>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</si>
  <si>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</si>
  <si>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</si>
  <si>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</si>
  <si>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</si>
  <si>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</si>
  <si>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</si>
  <si>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</si>
  <si>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</si>
  <si>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</si>
  <si>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</si>
  <si>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</si>
  <si>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</si>
  <si>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</si>
  <si>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</si>
  <si>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</si>
  <si>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</si>
  <si>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</si>
  <si>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</si>
  <si>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</si>
  <si>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</si>
  <si>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</si>
  <si>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</si>
  <si>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</si>
  <si>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</si>
  <si>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</si>
  <si>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</si>
  <si>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</si>
  <si>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</si>
  <si>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</si>
  <si>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</si>
  <si>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</si>
  <si>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</si>
  <si>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</si>
  <si>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</si>
  <si>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</si>
  <si>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</si>
  <si>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</si>
  <si>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</si>
  <si>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</si>
  <si>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</si>
  <si>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</si>
  <si>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</si>
  <si>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</si>
  <si>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</si>
  <si>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</si>
  <si>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</si>
  <si>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</si>
  <si>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</si>
  <si>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</si>
  <si>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</si>
  <si>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</si>
  <si>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</si>
  <si>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</si>
  <si>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</si>
  <si>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</si>
  <si>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</si>
  <si>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</si>
  <si>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</si>
  <si>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</si>
  <si>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</si>
  <si>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</si>
  <si>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</si>
  <si>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</si>
  <si>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</si>
  <si>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</si>
  <si>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</si>
  <si>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</si>
  <si>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</si>
  <si>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</si>
  <si>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</si>
  <si>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</si>
  <si>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</si>
  <si>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</si>
  <si>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</si>
  <si>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</si>
  <si>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</si>
  <si>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</si>
  <si>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</si>
  <si>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</si>
  <si>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</si>
  <si>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</si>
  <si>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</si>
  <si>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</si>
  <si>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</si>
  <si>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</si>
  <si>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</si>
  <si>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</si>
  <si>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</si>
  <si>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</si>
  <si>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</si>
  <si>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</si>
  <si>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</si>
  <si>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</si>
  <si>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</si>
  <si>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</si>
  <si>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</si>
  <si>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</si>
  <si>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</si>
  <si>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</si>
  <si>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</si>
  <si>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</si>
  <si>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</si>
  <si>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</si>
  <si>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</si>
  <si>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</si>
  <si>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</si>
  <si>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</si>
  <si>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</si>
  <si>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</si>
  <si>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</si>
  <si>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</si>
  <si>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</si>
  <si>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</si>
  <si>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</si>
  <si>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</si>
  <si>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</si>
  <si>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</si>
  <si>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</si>
  <si>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</si>
  <si>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</si>
  <si>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</si>
  <si>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</si>
  <si>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</si>
  <si>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</si>
  <si>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</si>
  <si>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</si>
  <si>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</si>
  <si>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</si>
  <si>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</si>
  <si>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</si>
  <si>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</si>
  <si>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</si>
  <si>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</si>
  <si>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</si>
  <si>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</si>
  <si>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</si>
  <si>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</si>
  <si>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</si>
  <si>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</si>
  <si>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</si>
  <si>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</si>
  <si>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</si>
  <si>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</si>
  <si>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</si>
  <si>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</si>
  <si>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</si>
  <si>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</si>
  <si>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</si>
  <si>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</si>
  <si>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</si>
  <si>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</si>
  <si>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</si>
  <si>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</si>
  <si>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</si>
  <si>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</si>
  <si>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</si>
  <si>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</si>
  <si>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</si>
  <si>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</si>
  <si>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</si>
  <si>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</si>
  <si>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</si>
  <si>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</si>
  <si>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</si>
  <si>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</si>
  <si>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</si>
  <si>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</si>
  <si>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</si>
  <si>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</si>
  <si>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</si>
  <si>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</si>
  <si>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</si>
  <si>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</si>
  <si>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</si>
  <si>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</si>
  <si>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</si>
  <si>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</si>
  <si>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</si>
  <si>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</si>
  <si>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</si>
  <si>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</si>
  <si>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</si>
  <si>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</si>
  <si>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</si>
  <si>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</si>
  <si>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</si>
  <si>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</si>
  <si>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</si>
  <si>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</si>
  <si>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</si>
  <si>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</si>
  <si>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</si>
  <si>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</si>
  <si>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</si>
  <si>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</si>
  <si>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</si>
  <si>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</si>
  <si>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</si>
  <si>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</si>
  <si>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</si>
  <si>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</si>
  <si>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</si>
  <si>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</si>
  <si>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</si>
  <si>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</si>
  <si>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</si>
  <si>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</si>
  <si>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</si>
  <si>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</si>
  <si>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</si>
  <si>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</si>
  <si>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</si>
  <si>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</si>
  <si>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</si>
  <si>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</si>
  <si>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</si>
  <si>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</si>
  <si>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</si>
  <si>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</si>
  <si>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</si>
  <si>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</si>
  <si>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</si>
  <si>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</si>
  <si>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</si>
  <si>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</si>
  <si>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</si>
  <si>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</si>
  <si>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</si>
  <si>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</si>
  <si>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</si>
  <si>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</si>
  <si>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</si>
  <si>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</si>
  <si>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</si>
  <si>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</si>
  <si>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</si>
  <si>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</si>
  <si>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</si>
  <si>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</si>
  <si>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</si>
  <si>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</si>
  <si>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</si>
  <si>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</si>
  <si>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</si>
  <si>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</si>
  <si>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</si>
  <si>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</si>
  <si>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</si>
  <si>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</si>
  <si>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</si>
  <si>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</si>
  <si>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</si>
  <si>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</si>
  <si>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</si>
  <si>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</si>
  <si>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</si>
  <si>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</si>
  <si>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</si>
  <si>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</si>
  <si>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</si>
  <si>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</si>
  <si>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</si>
  <si>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</si>
  <si>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</si>
  <si>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</si>
  <si>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</si>
  <si>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</si>
  <si>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</si>
  <si>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</si>
  <si>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</si>
  <si>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</si>
  <si>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</si>
  <si>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</si>
  <si>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</si>
  <si>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</si>
  <si>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</si>
  <si>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</si>
  <si>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</si>
  <si>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</si>
  <si>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</si>
  <si>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</si>
  <si>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</si>
  <si>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</si>
  <si>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</si>
  <si>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</si>
  <si>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</si>
  <si>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</si>
  <si>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</si>
  <si>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</si>
  <si>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</si>
  <si>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</si>
  <si>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</si>
  <si>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</si>
  <si>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</si>
  <si>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</si>
  <si>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</si>
  <si>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</si>
  <si>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</si>
  <si>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</si>
  <si>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</si>
  <si>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</si>
  <si>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</si>
  <si>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</si>
  <si>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</si>
  <si>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</si>
  <si>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</si>
  <si>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</si>
  <si>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</si>
  <si>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</si>
  <si>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</si>
  <si>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</si>
  <si>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</si>
  <si>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</si>
  <si>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</si>
  <si>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</si>
  <si>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</si>
  <si>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</si>
  <si>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</si>
  <si>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</si>
  <si>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</si>
  <si>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</si>
  <si>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</si>
  <si>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</si>
  <si>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</si>
  <si>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</si>
  <si>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</si>
  <si>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</si>
  <si>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</si>
  <si>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</si>
  <si>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</si>
  <si>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</si>
  <si>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</si>
  <si>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</si>
  <si>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</si>
  <si>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</si>
  <si>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</si>
  <si>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</si>
  <si>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</si>
  <si>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</si>
  <si>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</si>
  <si>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</si>
  <si>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</si>
  <si>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</si>
  <si>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</si>
  <si>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</si>
  <si>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</si>
  <si>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</si>
  <si>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</si>
  <si>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</si>
  <si>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</si>
  <si>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</si>
  <si>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</si>
  <si>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</si>
  <si>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</si>
  <si>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</si>
  <si>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</si>
  <si>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</si>
  <si>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</si>
  <si>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</si>
  <si>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</si>
  <si>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</si>
  <si>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</si>
  <si>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</si>
  <si>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</si>
  <si>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</si>
  <si>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</si>
  <si>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</si>
  <si>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</si>
  <si>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</si>
  <si>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</si>
  <si>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</si>
  <si>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</si>
  <si>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</si>
  <si>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</si>
  <si>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</si>
  <si>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</si>
  <si>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</si>
  <si>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</si>
  <si>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</si>
  <si>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</si>
  <si>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</si>
  <si>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</si>
  <si>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</si>
  <si>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</si>
  <si>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</si>
  <si>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</si>
  <si>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</si>
  <si>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</si>
  <si>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</si>
  <si>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</si>
  <si>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</si>
  <si>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</si>
  <si>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</si>
  <si>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</si>
  <si>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</si>
  <si>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</si>
  <si>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</si>
  <si>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</si>
  <si>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</si>
  <si>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</si>
  <si>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</si>
  <si>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</si>
  <si>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</si>
  <si>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</si>
  <si>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</si>
  <si>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</si>
  <si>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</si>
  <si>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</si>
  <si>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</si>
  <si>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</si>
  <si>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</si>
  <si>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</si>
  <si>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</si>
  <si>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</si>
  <si>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</si>
  <si>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</si>
  <si>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</si>
  <si>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</si>
  <si>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</si>
  <si>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</si>
  <si>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</si>
  <si>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</si>
  <si>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</si>
  <si>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</si>
  <si>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</si>
  <si>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</si>
  <si>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</si>
  <si>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</si>
  <si>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</si>
  <si>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</si>
  <si>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</si>
  <si>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</si>
  <si>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</si>
  <si>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</si>
  <si>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</si>
  <si>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</si>
  <si>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</si>
  <si>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</si>
  <si>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</si>
  <si>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</si>
  <si>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</si>
  <si>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</si>
  <si>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</si>
  <si>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</si>
  <si>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</si>
  <si>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</si>
  <si>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</si>
  <si>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</si>
  <si>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</si>
  <si>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</si>
  <si>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</si>
  <si>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</si>
  <si>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</si>
  <si>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</si>
  <si>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</si>
  <si>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</si>
  <si>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</si>
  <si>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</si>
  <si>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</si>
  <si>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</si>
  <si>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</si>
  <si>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</si>
  <si>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</si>
  <si>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</si>
  <si>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</si>
  <si>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</si>
  <si>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</si>
  <si>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</si>
  <si>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</si>
  <si>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</si>
  <si>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</si>
  <si>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</si>
  <si>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</si>
  <si>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</si>
  <si>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</si>
  <si>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</si>
  <si>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</si>
  <si>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</si>
  <si>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</si>
  <si>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</si>
  <si>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</si>
  <si>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</si>
  <si>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</si>
  <si>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</si>
  <si>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</si>
  <si>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</si>
  <si>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</si>
  <si>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</si>
  <si>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</si>
  <si>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</si>
  <si>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</si>
  <si>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</si>
  <si>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</si>
  <si>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</si>
  <si>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</si>
  <si>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</si>
  <si>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</si>
  <si>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</si>
  <si>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</si>
  <si>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</si>
  <si>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</si>
  <si>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</si>
  <si>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</si>
  <si>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</si>
  <si>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</si>
  <si>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</si>
  <si>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</si>
  <si>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</si>
  <si>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</si>
  <si>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</si>
  <si>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</si>
  <si>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</si>
  <si>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</si>
  <si>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</si>
  <si>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</si>
  <si>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</si>
  <si>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</si>
  <si>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</si>
  <si>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</si>
  <si>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</si>
  <si>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</si>
  <si>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</si>
  <si>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</si>
  <si>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</si>
  <si>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</si>
  <si>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</si>
  <si>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</si>
  <si>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</si>
  <si>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</si>
  <si>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</si>
  <si>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</si>
  <si>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</si>
  <si>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</si>
  <si>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</si>
  <si>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</si>
  <si>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</si>
  <si>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</si>
  <si>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</si>
  <si>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</si>
  <si>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</si>
  <si>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</si>
  <si>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</si>
  <si>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</si>
  <si>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</si>
  <si>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</si>
  <si>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</si>
  <si>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</si>
  <si>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</si>
  <si>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</si>
  <si>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</si>
  <si>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</si>
  <si>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</si>
  <si>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</si>
  <si>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</si>
  <si>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</si>
  <si>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</si>
  <si>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</si>
  <si>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</si>
  <si>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</si>
  <si>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</si>
  <si>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</si>
  <si>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</si>
  <si>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</si>
  <si>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</si>
  <si>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</si>
  <si>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</si>
  <si>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</si>
  <si>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</si>
  <si>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</si>
  <si>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</si>
  <si>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</si>
  <si>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</si>
  <si>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</si>
  <si>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</si>
  <si>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</si>
  <si>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</si>
  <si>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</si>
  <si>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</si>
  <si>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</si>
  <si>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</si>
  <si>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</si>
  <si>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</si>
  <si>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</si>
  <si>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</si>
  <si>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</si>
  <si>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</si>
  <si>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</si>
  <si>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</si>
  <si>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</si>
  <si>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</si>
  <si>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</si>
  <si>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</si>
  <si>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</si>
  <si>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</si>
  <si>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</si>
  <si>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</si>
  <si>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</si>
  <si>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</si>
  <si>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</si>
  <si>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</si>
  <si>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</si>
  <si>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</si>
  <si>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</si>
  <si>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</si>
  <si>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</si>
  <si>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</si>
  <si>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</si>
  <si>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</si>
  <si>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</si>
  <si>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</si>
  <si>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</si>
  <si>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</si>
  <si>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</si>
  <si>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</si>
  <si>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</si>
  <si>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</si>
  <si>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</si>
  <si>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</si>
  <si>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</si>
  <si>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</si>
  <si>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</si>
  <si>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</si>
  <si>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</si>
  <si>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</si>
  <si>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</si>
  <si>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</si>
  <si>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</si>
  <si>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</si>
  <si>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</si>
  <si>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</si>
  <si>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</si>
  <si>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</si>
  <si>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</si>
  <si>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</si>
  <si>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</si>
  <si>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</si>
  <si>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</si>
  <si>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</si>
  <si>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</si>
  <si>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</si>
  <si>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</si>
  <si>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</si>
  <si>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</si>
  <si>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</si>
  <si>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</si>
  <si>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</si>
  <si>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</si>
  <si>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</si>
  <si>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</si>
  <si>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</si>
  <si>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</si>
  <si>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</si>
  <si>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</si>
  <si>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</si>
  <si>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</si>
  <si>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</si>
  <si>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</si>
  <si>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</si>
  <si>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</si>
  <si>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</si>
  <si>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</si>
  <si>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</si>
  <si>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</si>
  <si>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</si>
  <si>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</si>
  <si>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</si>
  <si>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</si>
  <si>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</si>
  <si>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</si>
  <si>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</si>
  <si>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</si>
  <si>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</si>
  <si>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</si>
  <si>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</si>
  <si>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</si>
  <si>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</si>
  <si>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</si>
  <si>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</si>
  <si>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</si>
  <si>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</si>
  <si>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</si>
  <si>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</si>
  <si>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</si>
  <si>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</si>
  <si>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</si>
  <si>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</si>
  <si>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</si>
  <si>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</si>
  <si>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</si>
  <si>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</si>
  <si>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</si>
  <si>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</si>
  <si>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</si>
  <si>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</si>
  <si>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</si>
  <si>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</si>
  <si>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</si>
  <si>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</si>
  <si>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</si>
  <si>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</si>
  <si>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</si>
  <si>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</si>
  <si>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</si>
  <si>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</si>
  <si>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</si>
  <si>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</si>
  <si>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</si>
  <si>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</si>
  <si>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</si>
  <si>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</si>
  <si>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</si>
  <si>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</si>
  <si>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</si>
  <si>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</si>
  <si>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</si>
  <si>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</si>
  <si>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</si>
  <si>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</si>
  <si>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</si>
  <si>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</si>
  <si>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</si>
  <si>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</si>
  <si>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</si>
  <si>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</si>
  <si>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</si>
  <si>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</si>
  <si>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</si>
  <si>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</si>
  <si>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</si>
  <si>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</si>
  <si>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</si>
  <si>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</si>
  <si>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</si>
  <si>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</si>
  <si>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</si>
  <si>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</si>
  <si>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</si>
  <si>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</si>
  <si>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</si>
  <si>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</si>
  <si>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</si>
  <si>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</si>
  <si>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</si>
  <si>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</si>
  <si>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</si>
  <si>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</si>
  <si>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</si>
  <si>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</si>
  <si>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</si>
  <si>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</si>
  <si>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</si>
  <si>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</si>
  <si>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</si>
  <si>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</si>
  <si>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</si>
  <si>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</si>
  <si>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</si>
  <si>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</si>
  <si>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</si>
  <si>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</si>
  <si>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</si>
  <si>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</si>
  <si>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</si>
  <si>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</si>
  <si>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</si>
  <si>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</si>
  <si>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</si>
  <si>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</si>
  <si>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</si>
  <si>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</si>
  <si>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</si>
  <si>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</si>
  <si>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</si>
  <si>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</si>
  <si>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</si>
  <si>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</si>
  <si>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</si>
  <si>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</si>
  <si>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</si>
  <si>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</si>
  <si>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</si>
  <si>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</si>
  <si>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</si>
  <si>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</si>
  <si>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</si>
  <si>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</si>
  <si>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</si>
  <si>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</si>
  <si>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</si>
  <si>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</si>
  <si>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</si>
  <si>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</si>
  <si>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</si>
  <si>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</si>
  <si>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</si>
  <si>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</si>
  <si>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</si>
  <si>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</si>
  <si>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</si>
  <si>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</si>
  <si>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</si>
  <si>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</si>
  <si>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</si>
  <si>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</si>
  <si>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</si>
  <si>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</si>
  <si>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</si>
  <si>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</si>
  <si>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</si>
  <si>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</si>
  <si>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</si>
  <si>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</si>
  <si>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</si>
  <si>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</si>
  <si>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</si>
  <si>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</si>
  <si>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</si>
  <si>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</si>
  <si>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</si>
  <si>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</si>
  <si>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</si>
  <si>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</si>
  <si>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</si>
  <si>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</si>
  <si>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</si>
  <si>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</si>
  <si>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</si>
  <si>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</si>
  <si>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</si>
  <si>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</si>
  <si>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</si>
  <si>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</si>
  <si>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</si>
  <si>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</si>
  <si>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</si>
  <si>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</si>
  <si>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</si>
  <si>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</si>
  <si>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</si>
  <si>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</si>
  <si>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</si>
  <si>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</si>
  <si>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</si>
  <si>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</si>
  <si>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</si>
  <si>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</si>
  <si>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</si>
  <si>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</si>
  <si>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</si>
  <si>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</si>
  <si>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</si>
  <si>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</si>
  <si>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</si>
  <si>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</si>
  <si>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</si>
  <si>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</si>
  <si>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</si>
  <si>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</si>
  <si>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</si>
  <si>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</si>
  <si>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</si>
  <si>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</si>
  <si>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</si>
  <si>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</si>
  <si>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</si>
  <si>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</si>
  <si>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</si>
  <si>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</si>
  <si>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</si>
  <si>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</si>
  <si>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</si>
  <si>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</si>
  <si>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</si>
  <si>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</si>
  <si>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</si>
  <si>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</si>
  <si>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</si>
  <si>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</si>
  <si>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</si>
  <si>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</si>
  <si>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</si>
  <si>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</si>
  <si>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</si>
  <si>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</si>
  <si>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</si>
  <si>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</si>
  <si>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</si>
  <si>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</si>
  <si>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</si>
  <si>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</si>
  <si>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</si>
  <si>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</si>
  <si>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</si>
  <si>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</si>
  <si>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</si>
  <si>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</si>
  <si>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</si>
  <si>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</si>
  <si>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</si>
  <si>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</si>
  <si>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</si>
  <si>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</si>
  <si>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</si>
  <si>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</si>
  <si>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</si>
  <si>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</si>
  <si>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</si>
  <si>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</si>
  <si>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</si>
  <si>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</si>
  <si>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</si>
  <si>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</si>
  <si>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</si>
  <si>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</si>
  <si>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</si>
  <si>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</si>
  <si>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</si>
  <si>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</si>
  <si>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</si>
  <si>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</si>
  <si>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</si>
  <si>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</si>
  <si>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</si>
  <si>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</si>
  <si>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</si>
  <si>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</si>
  <si>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</si>
  <si>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</si>
  <si>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</si>
  <si>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</si>
  <si>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</si>
  <si>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</si>
  <si>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</si>
  <si>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</si>
  <si>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</si>
  <si>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</si>
  <si>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</si>
  <si>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</si>
  <si>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</si>
  <si>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</si>
  <si>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</si>
  <si>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</si>
  <si>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</si>
  <si>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</si>
  <si>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</si>
  <si>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</si>
  <si>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</si>
  <si>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</si>
  <si>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</si>
  <si>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</si>
  <si>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</si>
  <si>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</si>
  <si>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</si>
  <si>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</si>
  <si>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</si>
  <si>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</si>
  <si>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</si>
  <si>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</si>
  <si>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</si>
  <si>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</si>
  <si>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</si>
  <si>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</si>
  <si>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</si>
  <si>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</si>
  <si>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</si>
  <si>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</si>
  <si>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</si>
  <si>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</si>
  <si>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</si>
  <si>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</si>
  <si>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</si>
  <si>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</si>
  <si>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</si>
  <si>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</si>
  <si>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</si>
  <si>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</si>
  <si>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</si>
  <si>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</si>
  <si>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</si>
  <si>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</si>
  <si>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</si>
  <si>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</si>
  <si>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</si>
  <si>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</si>
  <si>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</si>
  <si>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</si>
  <si>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</si>
  <si>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</si>
  <si>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</si>
  <si>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</si>
  <si>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</si>
  <si>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</si>
  <si>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</si>
  <si>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</si>
  <si>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</si>
  <si>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</si>
  <si>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</si>
  <si>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</si>
  <si>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</si>
  <si>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</si>
  <si>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</si>
  <si>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</si>
  <si>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</si>
  <si>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</si>
  <si>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</si>
  <si>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</si>
  <si>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</si>
  <si>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</si>
  <si>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</si>
  <si>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</si>
  <si>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</si>
  <si>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</si>
  <si>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</si>
  <si>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</si>
  <si>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</si>
  <si>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</si>
  <si>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</si>
  <si>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</si>
  <si>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</si>
  <si>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</si>
  <si>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</si>
  <si>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</si>
  <si>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</si>
  <si>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</si>
  <si>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</si>
  <si>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</si>
  <si>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</si>
  <si>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</si>
  <si>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</si>
  <si>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</si>
  <si>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</si>
  <si>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</si>
  <si>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</si>
  <si>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</si>
  <si>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</si>
  <si>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</si>
  <si>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</si>
  <si>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</si>
  <si>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</si>
  <si>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</si>
  <si>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</si>
  <si>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</si>
  <si>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</si>
  <si>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</si>
  <si>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</si>
  <si>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</si>
  <si>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</si>
  <si>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</si>
  <si>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</si>
  <si>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</si>
  <si>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</si>
  <si>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</si>
  <si>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</si>
  <si>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</si>
  <si>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</si>
  <si>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</si>
  <si>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</si>
  <si>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</si>
  <si>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</si>
  <si>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</si>
  <si>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</si>
  <si>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</si>
  <si>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</si>
  <si>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</si>
  <si>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</si>
  <si>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</si>
  <si>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</si>
  <si>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</si>
  <si>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</si>
  <si>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</si>
  <si>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</si>
  <si>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</si>
  <si>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</si>
  <si>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</si>
  <si>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</si>
  <si>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</si>
  <si>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</si>
  <si>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</si>
  <si>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</si>
  <si>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</si>
  <si>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</si>
  <si>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</si>
  <si>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</si>
  <si>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</si>
  <si>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</si>
  <si>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</si>
  <si>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</si>
  <si>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</si>
  <si>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</si>
  <si>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</si>
  <si>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</si>
  <si>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</si>
  <si>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</si>
  <si>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</si>
  <si>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</si>
  <si>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</si>
  <si>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</si>
  <si>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</si>
  <si>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</si>
  <si>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</si>
  <si>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</si>
  <si>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</si>
  <si>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</si>
  <si>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</si>
  <si>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</si>
  <si>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</si>
  <si>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</si>
  <si>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</si>
  <si>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</si>
  <si>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</si>
  <si>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</si>
  <si>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</si>
  <si>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</si>
  <si>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</si>
  <si>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</si>
  <si>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</si>
  <si>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</si>
  <si>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</si>
  <si>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</si>
  <si>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</si>
  <si>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</si>
  <si>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</si>
  <si>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</si>
  <si>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</si>
  <si>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</si>
  <si>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</si>
  <si>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</si>
  <si>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</si>
  <si>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</si>
  <si>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</si>
  <si>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</si>
  <si>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</si>
  <si>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</si>
  <si>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</si>
  <si>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</si>
  <si>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</si>
  <si>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</si>
  <si>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</si>
  <si>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</si>
  <si>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</si>
  <si>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</si>
  <si>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</si>
  <si>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</si>
  <si>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</si>
  <si>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</si>
  <si>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</si>
  <si>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</si>
  <si>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</si>
  <si>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</si>
  <si>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</si>
  <si>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</si>
  <si>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</si>
  <si>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</si>
  <si>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</si>
  <si>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</si>
  <si>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</si>
  <si>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</si>
  <si>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</si>
  <si>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</si>
  <si>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</si>
  <si>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</si>
  <si>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</si>
  <si>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</si>
  <si>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</si>
  <si>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</si>
  <si>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</si>
  <si>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</si>
  <si>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</si>
  <si>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</si>
  <si>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</si>
  <si>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</si>
  <si>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</si>
  <si>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</si>
  <si>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</si>
  <si>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</si>
  <si>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</si>
  <si>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</si>
  <si>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</si>
  <si>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</si>
  <si>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</si>
  <si>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</si>
  <si>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</si>
  <si>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</si>
  <si>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</si>
  <si>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</si>
  <si>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</si>
  <si>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</si>
  <si>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</si>
  <si>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</si>
  <si>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</si>
  <si>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</si>
  <si>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</si>
  <si>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</si>
  <si>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</si>
  <si>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</si>
  <si>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</si>
  <si>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</si>
  <si>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</si>
  <si>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</si>
  <si>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</si>
  <si>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</si>
  <si>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</si>
  <si>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</si>
  <si>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</si>
  <si>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</si>
  <si>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</si>
  <si>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</si>
  <si>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</si>
  <si>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</si>
  <si>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</si>
  <si>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</si>
  <si>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</si>
  <si>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</si>
  <si>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</si>
  <si>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</si>
  <si>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</si>
  <si>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</si>
  <si>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</si>
  <si>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</si>
  <si>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</si>
  <si>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</si>
  <si>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</si>
  <si>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</si>
  <si>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</si>
  <si>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</si>
  <si>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</si>
  <si>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</si>
  <si>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</si>
  <si>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</si>
  <si>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</si>
  <si>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ПГ ПО КОМПЮТЪРНО ПРОГРАМИРАНЕ И ИНОВАЦИИ</t>
  </si>
  <si>
    <t>b1308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</si>
</sst>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ПГ ПО КОМПЮТЪРНО ПРОГРАМИРАНЕ И ИНОВАЦИИ</v>
      </c>
      <c r="C2" s="1729"/>
      <c r="D2" s="1730"/>
      <c r="E2" s="1019"/>
      <c r="F2" s="1020">
        <f>+OTCHET!H9</f>
        <v>0</v>
      </c>
      <c r="G2" s="1021" t="str">
        <f>+OTCHET!F12</f>
        <v>5202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43830</v>
      </c>
      <c r="M6" s="1019"/>
      <c r="N6" s="1044" t="s">
        <v>1000</v>
      </c>
      <c r="O6" s="1008"/>
      <c r="P6" s="1045">
        <f>OTCHET!F9</f>
        <v>43830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43830</v>
      </c>
      <c r="H9" s="1019"/>
      <c r="I9" s="1069">
        <f>+L4</f>
        <v>2019</v>
      </c>
      <c r="J9" s="1070">
        <f>+L6</f>
        <v>43830</v>
      </c>
      <c r="K9" s="1071"/>
      <c r="L9" s="1072">
        <f>+L6</f>
        <v>43830</v>
      </c>
      <c r="M9" s="1071"/>
      <c r="N9" s="1073">
        <f>+L6</f>
        <v>43830</v>
      </c>
      <c r="O9" s="1074"/>
      <c r="P9" s="1075">
        <f>+L4</f>
        <v>2019</v>
      </c>
      <c r="Q9" s="1073">
        <f>+L6</f>
        <v>43830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20616</v>
      </c>
      <c r="G14" s="1114">
        <f aca="true" t="shared" si="1" ref="G14:G22">+IF($P$2=0,$Q14,0)</f>
        <v>20616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20616</v>
      </c>
      <c r="O14" s="1097"/>
      <c r="P14" s="1113">
        <f>+ROUND(+OTCHET!E90+OTCHET!E93+OTCHET!E94+OTCHET!E115+OTCHET!E116,0)</f>
        <v>20616</v>
      </c>
      <c r="Q14" s="1114">
        <f>+ROUND(+OTCHET!L90+OTCHET!L93+OTCHET!L94+OTCHET!L115+OTCHET!L116,0)</f>
        <v>20616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-92</v>
      </c>
      <c r="G22" s="1120">
        <f t="shared" si="1"/>
        <v>-92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-92</v>
      </c>
      <c r="O22" s="1097"/>
      <c r="P22" s="1119">
        <f>+ROUND(OTCHET!E113+OTCHET!E114+OTCHET!E120,0)</f>
        <v>-92</v>
      </c>
      <c r="Q22" s="1120">
        <f>+ROUND(OTCHET!L113+OTCHET!L114+OTCHET!L120,0)</f>
        <v>-92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20524</v>
      </c>
      <c r="G23" s="1125">
        <f>+ROUND(+SUM(G13,G14,G16,G17,G18,G19,G20,G21,G22),0)</f>
        <v>20524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20524</v>
      </c>
      <c r="O23" s="1097"/>
      <c r="P23" s="1125">
        <f>+ROUND(+SUM(P13,P14,P16,P17,P18,P19,P20,P21,P22),0)</f>
        <v>20524</v>
      </c>
      <c r="Q23" s="1125">
        <f>+ROUND(+SUM(Q13,Q14,Q16,Q17,Q18,Q19,Q20,Q21,Q22),0)</f>
        <v>20524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-65</v>
      </c>
      <c r="G35" s="1126">
        <f>+IF($P$2=0,$Q35,0)</f>
        <v>-65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-65</v>
      </c>
      <c r="O35" s="1097"/>
      <c r="P35" s="1125">
        <f>+ROUND(+OTCHET!E121+OTCHET!E119,0)</f>
        <v>-65</v>
      </c>
      <c r="Q35" s="1126">
        <f>+ROUND(+OTCHET!L121+OTCHET!L119,0)</f>
        <v>-65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-65</v>
      </c>
      <c r="G37" s="1178">
        <f>+IF($P$2=0,$Q37,0)</f>
        <v>-65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-65</v>
      </c>
      <c r="O37" s="1097"/>
      <c r="P37" s="1177">
        <f>+ROUND(OTCHET!E123,0)</f>
        <v>-65</v>
      </c>
      <c r="Q37" s="1178">
        <f>+ROUND(OTCHET!L123,0)</f>
        <v>-65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282</v>
      </c>
      <c r="G40" s="1126">
        <f>+IF($P$2=0,$Q40,0)</f>
        <v>282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282</v>
      </c>
      <c r="O40" s="1097"/>
      <c r="P40" s="1125">
        <f>+ROUND(OTCHET!E117+OTCHET!E118,0)</f>
        <v>282</v>
      </c>
      <c r="Q40" s="1126">
        <f>+ROUND(OTCHET!L117+OTCHET!L118,0)</f>
        <v>282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21081</v>
      </c>
      <c r="G45" s="1120">
        <f>+IF($P$2=0,$Q45,0)</f>
        <v>21081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21081</v>
      </c>
      <c r="O45" s="1097"/>
      <c r="P45" s="1119">
        <f>+ROUND(OTCHET!E139,0)</f>
        <v>21081</v>
      </c>
      <c r="Q45" s="1120">
        <f>+ROUND(OTCHET!L139,0)</f>
        <v>21081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21081</v>
      </c>
      <c r="G46" s="1126">
        <f>+ROUND(+SUM(G42:G45),0)</f>
        <v>21081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21081</v>
      </c>
      <c r="O46" s="1097"/>
      <c r="P46" s="1125">
        <f>+ROUND(+SUM(P42:P45),0)</f>
        <v>21081</v>
      </c>
      <c r="Q46" s="1126">
        <f>+ROUND(+SUM(Q42:Q45),0)</f>
        <v>21081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41822</v>
      </c>
      <c r="G48" s="1200">
        <f>+ROUND(G23+G28+G35+G40+G46,0)</f>
        <v>41822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41822</v>
      </c>
      <c r="O48" s="1202"/>
      <c r="P48" s="1199">
        <f>+ROUND(P23+P28+P35+P40+P46,0)</f>
        <v>41822</v>
      </c>
      <c r="Q48" s="1200">
        <f>+ROUND(Q23+Q28+Q35+Q40+Q46,0)</f>
        <v>41822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229550</v>
      </c>
      <c r="G51" s="1102">
        <f>+IF($P$2=0,$Q51,0)</f>
        <v>227452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227452</v>
      </c>
      <c r="O51" s="1097"/>
      <c r="P51" s="1101">
        <f>+ROUND(OTCHET!E205-SUM(OTCHET!E217:E219)+OTCHET!E271+IF(+OR(OTCHET!$F$12=5500,OTCHET!$F$12=5600),0,+OTCHET!E297),0)</f>
        <v>229550</v>
      </c>
      <c r="Q51" s="1102">
        <f>+ROUND(OTCHET!L205-SUM(OTCHET!L217:L219)+OTCHET!L271+IF(+OR(OTCHET!$F$12=5500,OTCHET!$F$12=5600),0,+OTCHET!L297),0)</f>
        <v>227452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383199</v>
      </c>
      <c r="G54" s="1120">
        <f>+IF($P$2=0,$Q54,0)</f>
        <v>383199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383199</v>
      </c>
      <c r="O54" s="1097"/>
      <c r="P54" s="1119">
        <f>+ROUND(OTCHET!E187+OTCHET!E190,0)</f>
        <v>383199</v>
      </c>
      <c r="Q54" s="1120">
        <f>+ROUND(OTCHET!L187+OTCHET!L190,0)</f>
        <v>383199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81372</v>
      </c>
      <c r="G55" s="1120">
        <f>+IF($P$2=0,$Q55,0)</f>
        <v>81372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81372</v>
      </c>
      <c r="O55" s="1097"/>
      <c r="P55" s="1119">
        <f>+ROUND(OTCHET!E196+OTCHET!E204,0)</f>
        <v>81372</v>
      </c>
      <c r="Q55" s="1120">
        <f>+ROUND(OTCHET!L196+OTCHET!L204,0)</f>
        <v>81372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694121</v>
      </c>
      <c r="G56" s="1208">
        <f>+ROUND(+SUM(G51:G55),0)</f>
        <v>692023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692023</v>
      </c>
      <c r="O56" s="1097"/>
      <c r="P56" s="1207">
        <f>+ROUND(+SUM(P51:P55),0)</f>
        <v>694121</v>
      </c>
      <c r="Q56" s="1208">
        <f>+ROUND(+SUM(Q51:Q55),0)</f>
        <v>692023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187862</v>
      </c>
      <c r="G59" s="1120">
        <f>+IF($P$2=0,$Q59,0)</f>
        <v>187862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187862</v>
      </c>
      <c r="O59" s="1097"/>
      <c r="P59" s="1119">
        <f>+ROUND(+OTCHET!E275+OTCHET!E276,0)</f>
        <v>187862</v>
      </c>
      <c r="Q59" s="1120">
        <f>+ROUND(+OTCHET!L275+OTCHET!L276,0)</f>
        <v>187862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187862</v>
      </c>
      <c r="G63" s="1208">
        <f>+ROUND(+SUM(G58:G61),0)</f>
        <v>187862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187862</v>
      </c>
      <c r="O63" s="1097"/>
      <c r="P63" s="1207">
        <f>+ROUND(+SUM(P58:P61),0)</f>
        <v>187862</v>
      </c>
      <c r="Q63" s="1208">
        <f>+ROUND(+SUM(Q58:Q61),0)</f>
        <v>187862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25022</v>
      </c>
      <c r="G69" s="1102">
        <f>+IF($P$2=0,$Q69,0)</f>
        <v>21704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21704</v>
      </c>
      <c r="O69" s="1097"/>
      <c r="P69" s="1101">
        <f>+ROUND(+SUM(OTCHET!E255:E258)+IF(+OR(OTCHET!$F$12=5500,OTCHET!$F$12=5600),+OTCHET!E297,0),0)</f>
        <v>25022</v>
      </c>
      <c r="Q69" s="1102">
        <f>+ROUND(+SUM(OTCHET!L255:L258)+IF(+OR(OTCHET!$F$12=5500,OTCHET!$F$12=5600),+OTCHET!L297,0),0)</f>
        <v>21704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25022</v>
      </c>
      <c r="G71" s="1208">
        <f>+ROUND(+SUM(G69:G70),0)</f>
        <v>21704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21704</v>
      </c>
      <c r="O71" s="1097"/>
      <c r="P71" s="1207">
        <f>+ROUND(+SUM(P69:P70),0)</f>
        <v>25022</v>
      </c>
      <c r="Q71" s="1208">
        <f>+ROUND(+SUM(Q69:Q70),0)</f>
        <v>21704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907005</v>
      </c>
      <c r="G77" s="1232">
        <f>+ROUND(G56+G63+G67+G71+G75,0)</f>
        <v>901589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901589</v>
      </c>
      <c r="O77" s="1097"/>
      <c r="P77" s="1231">
        <f>+ROUND(P56+P63+P67+P71+P75,0)</f>
        <v>907005</v>
      </c>
      <c r="Q77" s="1232">
        <f>+ROUND(Q56+Q63+Q67+Q71+Q75,0)</f>
        <v>901589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865183</v>
      </c>
      <c r="G79" s="1108">
        <f>+IF($P$2=0,$Q79,0)</f>
        <v>859767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859767</v>
      </c>
      <c r="O79" s="1097"/>
      <c r="P79" s="1107">
        <f>+ROUND(OTCHET!E419,0)</f>
        <v>865183</v>
      </c>
      <c r="Q79" s="1108">
        <f>+ROUND(OTCHET!L419,0)</f>
        <v>859767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865183</v>
      </c>
      <c r="G81" s="1242">
        <f>+ROUND(G79+G80,0)</f>
        <v>859767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859767</v>
      </c>
      <c r="O81" s="1097"/>
      <c r="P81" s="1241">
        <f>+ROUND(P79+P80,0)</f>
        <v>865183</v>
      </c>
      <c r="Q81" s="1242">
        <f>+ROUND(Q79+Q80,0)</f>
        <v>859767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ПГ ПО КОМПЮТЪРНО ПРОГРАМИРАНЕ И ИНОВАЦИИ</v>
      </c>
      <c r="C11" s="705"/>
      <c r="D11" s="705"/>
      <c r="E11" s="706" t="s">
        <v>972</v>
      </c>
      <c r="F11" s="707">
        <f>OTCHET!F9</f>
        <v>43830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Бургас </v>
      </c>
      <c r="C13" s="712"/>
      <c r="D13" s="712"/>
      <c r="E13" s="715" t="str">
        <f>+OTCHET!E12</f>
        <v>код по ЕБК:</v>
      </c>
      <c r="F13" s="232" t="str">
        <f>+OTCHET!F12</f>
        <v>5202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41822</v>
      </c>
      <c r="F22" s="763">
        <f>+F23+F25+F36+F37</f>
        <v>41822</v>
      </c>
      <c r="G22" s="764">
        <f>+G23+G25+G36+G37</f>
        <v>41914</v>
      </c>
      <c r="H22" s="765">
        <f>+H23+H25+H36+H37</f>
        <v>-92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20741</v>
      </c>
      <c r="F25" s="782">
        <f>+F26+F30+F31+F32+F33</f>
        <v>20741</v>
      </c>
      <c r="G25" s="783">
        <f>+G26+G30+G31+G32+G33</f>
        <v>20833</v>
      </c>
      <c r="H25" s="784">
        <f>+H26+H30+H31+H32+H33</f>
        <v>-92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20616</v>
      </c>
      <c r="F30" s="810">
        <f t="shared" si="0"/>
        <v>20616</v>
      </c>
      <c r="G30" s="811">
        <f>OTCHET!I90+OTCHET!I93+OTCHET!I94</f>
        <v>20616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125</v>
      </c>
      <c r="F32" s="815">
        <f t="shared" si="0"/>
        <v>125</v>
      </c>
      <c r="G32" s="816">
        <f>OTCHET!I112+OTCHET!I121+OTCHET!I137+OTCHET!I138</f>
        <v>217</v>
      </c>
      <c r="H32" s="817">
        <f>OTCHET!J112+OTCHET!J121+OTCHET!J137+OTCHET!J138</f>
        <v>-92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21081</v>
      </c>
      <c r="F36" s="833">
        <f t="shared" si="0"/>
        <v>21081</v>
      </c>
      <c r="G36" s="834">
        <f>+OTCHET!I139</f>
        <v>21081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907005</v>
      </c>
      <c r="F38" s="847">
        <f>F39+F43+F44+F46+SUM(F48:F52)+F55</f>
        <v>901589</v>
      </c>
      <c r="G38" s="848">
        <f>G39+G43+G44+G46+SUM(G48:G52)+G55</f>
        <v>536620</v>
      </c>
      <c r="H38" s="849">
        <f>H39+H43+H44+H46+SUM(H48:H52)+H55</f>
        <v>0</v>
      </c>
      <c r="I38" s="849">
        <f>I39+I43+I44+I46+SUM(I48:I52)+I55</f>
        <v>364969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464571</v>
      </c>
      <c r="F39" s="810">
        <f>SUM(F40:F42)</f>
        <v>464571</v>
      </c>
      <c r="G39" s="811">
        <f>SUM(G40:G42)</f>
        <v>385796</v>
      </c>
      <c r="H39" s="812">
        <f>SUM(H40:H42)</f>
        <v>0</v>
      </c>
      <c r="I39" s="1635">
        <f>SUM(I40:I42)</f>
        <v>78775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348007</v>
      </c>
      <c r="F40" s="873">
        <f aca="true" t="shared" si="1" ref="F40:F55">+G40+H40+I40</f>
        <v>348007</v>
      </c>
      <c r="G40" s="874">
        <f>OTCHET!I187</f>
        <v>279673</v>
      </c>
      <c r="H40" s="875">
        <f>OTCHET!J187</f>
        <v>0</v>
      </c>
      <c r="I40" s="1413">
        <f>OTCHET!K187</f>
        <v>68334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35192</v>
      </c>
      <c r="F41" s="1638">
        <f t="shared" si="1"/>
        <v>35192</v>
      </c>
      <c r="G41" s="1639">
        <f>OTCHET!I190</f>
        <v>32926</v>
      </c>
      <c r="H41" s="1640">
        <f>OTCHET!J190</f>
        <v>0</v>
      </c>
      <c r="I41" s="1641">
        <f>OTCHET!K190</f>
        <v>2266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81372</v>
      </c>
      <c r="F42" s="1638">
        <f t="shared" si="1"/>
        <v>81372</v>
      </c>
      <c r="G42" s="1639">
        <f>+OTCHET!I196+OTCHET!I204</f>
        <v>73197</v>
      </c>
      <c r="H42" s="1640">
        <f>+OTCHET!J196+OTCHET!J204</f>
        <v>0</v>
      </c>
      <c r="I42" s="1641">
        <f>+OTCHET!K196+OTCHET!K204</f>
        <v>8175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229550</v>
      </c>
      <c r="F43" s="815">
        <f t="shared" si="1"/>
        <v>227452</v>
      </c>
      <c r="G43" s="816">
        <f>+OTCHET!I205+OTCHET!I223+OTCHET!I271</f>
        <v>129120</v>
      </c>
      <c r="H43" s="817">
        <f>+OTCHET!J205+OTCHET!J223+OTCHET!J271</f>
        <v>0</v>
      </c>
      <c r="I43" s="1410">
        <f>+OTCHET!K205+OTCHET!K223+OTCHET!K271</f>
        <v>98332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25022</v>
      </c>
      <c r="F46" s="866">
        <f t="shared" si="1"/>
        <v>21704</v>
      </c>
      <c r="G46" s="867">
        <f>+OTCHET!I255+OTCHET!I256+OTCHET!I257+OTCHET!I258</f>
        <v>21704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25022</v>
      </c>
      <c r="F47" s="860">
        <f t="shared" si="1"/>
        <v>21704</v>
      </c>
      <c r="G47" s="861">
        <f>+OTCHET!I256</f>
        <v>21704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187862</v>
      </c>
      <c r="F49" s="815">
        <f t="shared" si="1"/>
        <v>187862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187862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865183</v>
      </c>
      <c r="F56" s="892">
        <f>+F57+F58+F62</f>
        <v>859767</v>
      </c>
      <c r="G56" s="893">
        <f>+G57+G58+G62</f>
        <v>494706</v>
      </c>
      <c r="H56" s="894">
        <f>+H57+H58+H62</f>
        <v>365061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865183</v>
      </c>
      <c r="F58" s="901">
        <f t="shared" si="2"/>
        <v>859767</v>
      </c>
      <c r="G58" s="902">
        <f>+OTCHET!I383+OTCHET!I391+OTCHET!I396+OTCHET!I399+OTCHET!I402+OTCHET!I405+OTCHET!I406+OTCHET!I409+OTCHET!I422+OTCHET!I423+OTCHET!I424+OTCHET!I425+OTCHET!I426</f>
        <v>494706</v>
      </c>
      <c r="H58" s="903">
        <f>+OTCHET!J383+OTCHET!J391+OTCHET!J396+OTCHET!J399+OTCHET!J402+OTCHET!J405+OTCHET!J406+OTCHET!J409+OTCHET!J422+OTCHET!J423+OTCHET!J424+OTCHET!J425+OTCHET!J426</f>
        <v>365061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364969</v>
      </c>
      <c r="I64" s="929">
        <f>+I22-I38+I56-I63</f>
        <v>-364969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364969</v>
      </c>
      <c r="I65" s="934">
        <f>+I$64+I$66</f>
        <v>-364969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364969</v>
      </c>
      <c r="I105" s="985">
        <f>+I$64+I$66</f>
        <v>-364969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308"/>
  <sheetViews>
    <sheetView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ИЗПЪЛНЕНИЕТО НА БЮДЖЕТА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2073</v>
      </c>
      <c r="C9" s="1825"/>
      <c r="D9" s="1826"/>
      <c r="E9" s="115">
        <v>43466</v>
      </c>
      <c r="F9" s="116">
        <v>43830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Бургас </v>
      </c>
      <c r="C12" s="1787"/>
      <c r="D12" s="1788"/>
      <c r="E12" s="118" t="s">
        <v>965</v>
      </c>
      <c r="F12" s="1586" t="s">
        <v>1374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2054</v>
      </c>
      <c r="F19" s="1828"/>
      <c r="G19" s="1828"/>
      <c r="H19" s="1829"/>
      <c r="I19" s="1833" t="s">
        <v>2055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20616</v>
      </c>
      <c r="F94" s="168">
        <f t="shared" si="17"/>
        <v>20616</v>
      </c>
      <c r="G94" s="169">
        <f t="shared" si="17"/>
        <v>0</v>
      </c>
      <c r="H94" s="170">
        <f>SUM(H95:H107)</f>
        <v>0</v>
      </c>
      <c r="I94" s="168">
        <f t="shared" si="17"/>
        <v>20616</v>
      </c>
      <c r="J94" s="169">
        <f t="shared" si="17"/>
        <v>0</v>
      </c>
      <c r="K94" s="170">
        <f>SUM(K95:K107)</f>
        <v>0</v>
      </c>
      <c r="L94" s="1376">
        <f t="shared" si="17"/>
        <v>20616</v>
      </c>
      <c r="M94" s="7">
        <f t="shared" si="16"/>
        <v>1</v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20616</v>
      </c>
      <c r="F102" s="158">
        <v>20616</v>
      </c>
      <c r="G102" s="159"/>
      <c r="H102" s="160">
        <v>0</v>
      </c>
      <c r="I102" s="158">
        <v>20616</v>
      </c>
      <c r="J102" s="159"/>
      <c r="K102" s="160">
        <v>0</v>
      </c>
      <c r="L102" s="295">
        <f t="shared" si="18"/>
        <v>20616</v>
      </c>
      <c r="M102" s="7">
        <f t="shared" si="16"/>
        <v>1</v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190</v>
      </c>
      <c r="F112" s="168">
        <f t="shared" si="21"/>
        <v>282</v>
      </c>
      <c r="G112" s="169">
        <f t="shared" si="21"/>
        <v>-92</v>
      </c>
      <c r="H112" s="170">
        <f>SUM(H113:H120)</f>
        <v>0</v>
      </c>
      <c r="I112" s="168">
        <f t="shared" si="21"/>
        <v>282</v>
      </c>
      <c r="J112" s="169">
        <f t="shared" si="21"/>
        <v>-92</v>
      </c>
      <c r="K112" s="170">
        <f>SUM(K113:K120)</f>
        <v>0</v>
      </c>
      <c r="L112" s="1376">
        <f t="shared" si="21"/>
        <v>190</v>
      </c>
      <c r="M112" s="7">
        <f t="shared" si="16"/>
        <v>1</v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-92</v>
      </c>
      <c r="F113" s="152"/>
      <c r="G113" s="153">
        <v>-92</v>
      </c>
      <c r="H113" s="154">
        <v>0</v>
      </c>
      <c r="I113" s="152"/>
      <c r="J113" s="153">
        <v>-92</v>
      </c>
      <c r="K113" s="154">
        <v>0</v>
      </c>
      <c r="L113" s="281">
        <f aca="true" t="shared" si="23" ref="L113:L120">I113+J113+K113</f>
        <v>-92</v>
      </c>
      <c r="M113" s="7">
        <f t="shared" si="16"/>
        <v>1</v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282</v>
      </c>
      <c r="F118" s="158">
        <v>282</v>
      </c>
      <c r="G118" s="159"/>
      <c r="H118" s="160">
        <v>0</v>
      </c>
      <c r="I118" s="158">
        <v>282</v>
      </c>
      <c r="J118" s="159"/>
      <c r="K118" s="160">
        <v>0</v>
      </c>
      <c r="L118" s="295">
        <f t="shared" si="23"/>
        <v>282</v>
      </c>
      <c r="M118" s="7">
        <f t="shared" si="16"/>
        <v>1</v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-65</v>
      </c>
      <c r="F121" s="168">
        <f t="shared" si="24"/>
        <v>-65</v>
      </c>
      <c r="G121" s="169">
        <f t="shared" si="24"/>
        <v>0</v>
      </c>
      <c r="H121" s="170">
        <f>SUM(H122:H124)</f>
        <v>0</v>
      </c>
      <c r="I121" s="168">
        <f t="shared" si="24"/>
        <v>-65</v>
      </c>
      <c r="J121" s="169">
        <f t="shared" si="24"/>
        <v>0</v>
      </c>
      <c r="K121" s="170">
        <f>SUM(K122:K124)</f>
        <v>0</v>
      </c>
      <c r="L121" s="1376">
        <f t="shared" si="24"/>
        <v>-65</v>
      </c>
      <c r="M121" s="7">
        <f t="shared" si="16"/>
        <v>1</v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-65</v>
      </c>
      <c r="F123" s="158">
        <v>-65</v>
      </c>
      <c r="G123" s="159"/>
      <c r="H123" s="160">
        <v>0</v>
      </c>
      <c r="I123" s="158">
        <v>-65</v>
      </c>
      <c r="J123" s="159"/>
      <c r="K123" s="160">
        <v>0</v>
      </c>
      <c r="L123" s="295">
        <f>I123+J123+K123</f>
        <v>-65</v>
      </c>
      <c r="M123" s="7">
        <f t="shared" si="16"/>
        <v>1</v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21081</v>
      </c>
      <c r="F139" s="168">
        <f t="shared" si="28"/>
        <v>21081</v>
      </c>
      <c r="G139" s="169">
        <f t="shared" si="28"/>
        <v>0</v>
      </c>
      <c r="H139" s="170">
        <f>SUM(H140:H141)</f>
        <v>0</v>
      </c>
      <c r="I139" s="168">
        <f t="shared" si="28"/>
        <v>21081</v>
      </c>
      <c r="J139" s="169">
        <f t="shared" si="28"/>
        <v>0</v>
      </c>
      <c r="K139" s="170">
        <f>SUM(K140:K141)</f>
        <v>0</v>
      </c>
      <c r="L139" s="1376">
        <f t="shared" si="28"/>
        <v>21081</v>
      </c>
      <c r="M139" s="7">
        <f t="shared" si="16"/>
        <v>1</v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21081</v>
      </c>
      <c r="F140" s="152">
        <v>21081</v>
      </c>
      <c r="G140" s="153"/>
      <c r="H140" s="154">
        <v>0</v>
      </c>
      <c r="I140" s="152">
        <v>21081</v>
      </c>
      <c r="J140" s="153"/>
      <c r="K140" s="154">
        <v>0</v>
      </c>
      <c r="L140" s="281">
        <f>I140+J140+K140</f>
        <v>21081</v>
      </c>
      <c r="M140" s="7">
        <f t="shared" si="16"/>
        <v>1</v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41822</v>
      </c>
      <c r="F169" s="211">
        <f t="shared" si="39"/>
        <v>41914</v>
      </c>
      <c r="G169" s="212">
        <f t="shared" si="39"/>
        <v>-92</v>
      </c>
      <c r="H169" s="213">
        <f t="shared" si="39"/>
        <v>0</v>
      </c>
      <c r="I169" s="211">
        <f t="shared" si="39"/>
        <v>41914</v>
      </c>
      <c r="J169" s="212">
        <f t="shared" si="39"/>
        <v>-92</v>
      </c>
      <c r="K169" s="213">
        <f t="shared" si="39"/>
        <v>0</v>
      </c>
      <c r="L169" s="210">
        <f t="shared" si="39"/>
        <v>41822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ИЗПЪЛНЕНИЕТО НА БЮДЖЕТА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ПГ ПО КОМПЮТЪРНО ПРОГРАМИРАНЕ И ИНОВАЦИИ</v>
      </c>
      <c r="C176" s="1784"/>
      <c r="D176" s="1785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Бургас </v>
      </c>
      <c r="C179" s="1787"/>
      <c r="D179" s="1788"/>
      <c r="E179" s="231" t="s">
        <v>892</v>
      </c>
      <c r="F179" s="232" t="str">
        <f>$F$12</f>
        <v>5202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2056</v>
      </c>
      <c r="F183" s="1828"/>
      <c r="G183" s="1828"/>
      <c r="H183" s="1829"/>
      <c r="I183" s="1836" t="s">
        <v>2057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348007</v>
      </c>
      <c r="F187" s="274">
        <f t="shared" si="41"/>
        <v>279673</v>
      </c>
      <c r="G187" s="275">
        <f t="shared" si="41"/>
        <v>0</v>
      </c>
      <c r="H187" s="276">
        <f t="shared" si="41"/>
        <v>68334</v>
      </c>
      <c r="I187" s="274">
        <f t="shared" si="41"/>
        <v>279673</v>
      </c>
      <c r="J187" s="275">
        <f t="shared" si="41"/>
        <v>0</v>
      </c>
      <c r="K187" s="276">
        <f t="shared" si="41"/>
        <v>68334</v>
      </c>
      <c r="L187" s="273">
        <f t="shared" si="41"/>
        <v>348007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348007</v>
      </c>
      <c r="F188" s="282">
        <f t="shared" si="43"/>
        <v>279673</v>
      </c>
      <c r="G188" s="283">
        <f t="shared" si="43"/>
        <v>0</v>
      </c>
      <c r="H188" s="284">
        <f t="shared" si="43"/>
        <v>68334</v>
      </c>
      <c r="I188" s="282">
        <f t="shared" si="43"/>
        <v>279673</v>
      </c>
      <c r="J188" s="283">
        <f t="shared" si="43"/>
        <v>0</v>
      </c>
      <c r="K188" s="284">
        <f t="shared" si="43"/>
        <v>68334</v>
      </c>
      <c r="L188" s="281">
        <f t="shared" si="43"/>
        <v>348007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35192</v>
      </c>
      <c r="F190" s="274">
        <f t="shared" si="44"/>
        <v>32926</v>
      </c>
      <c r="G190" s="275">
        <f t="shared" si="44"/>
        <v>0</v>
      </c>
      <c r="H190" s="276">
        <f t="shared" si="44"/>
        <v>2266</v>
      </c>
      <c r="I190" s="274">
        <f t="shared" si="44"/>
        <v>32926</v>
      </c>
      <c r="J190" s="275">
        <f t="shared" si="44"/>
        <v>0</v>
      </c>
      <c r="K190" s="276">
        <f t="shared" si="44"/>
        <v>2266</v>
      </c>
      <c r="L190" s="273">
        <f t="shared" si="44"/>
        <v>35192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13758</v>
      </c>
      <c r="F192" s="296">
        <f t="shared" si="45"/>
        <v>13758</v>
      </c>
      <c r="G192" s="297">
        <f t="shared" si="45"/>
        <v>0</v>
      </c>
      <c r="H192" s="298">
        <f t="shared" si="45"/>
        <v>0</v>
      </c>
      <c r="I192" s="296">
        <f t="shared" si="45"/>
        <v>13758</v>
      </c>
      <c r="J192" s="297">
        <f t="shared" si="45"/>
        <v>0</v>
      </c>
      <c r="K192" s="298">
        <f t="shared" si="45"/>
        <v>0</v>
      </c>
      <c r="L192" s="295">
        <f t="shared" si="45"/>
        <v>13758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16467</v>
      </c>
      <c r="F193" s="296">
        <f t="shared" si="45"/>
        <v>14438</v>
      </c>
      <c r="G193" s="297">
        <f t="shared" si="45"/>
        <v>0</v>
      </c>
      <c r="H193" s="298">
        <f t="shared" si="45"/>
        <v>2029</v>
      </c>
      <c r="I193" s="296">
        <f t="shared" si="45"/>
        <v>14438</v>
      </c>
      <c r="J193" s="297">
        <f t="shared" si="45"/>
        <v>0</v>
      </c>
      <c r="K193" s="298">
        <f t="shared" si="45"/>
        <v>2029</v>
      </c>
      <c r="L193" s="295">
        <f t="shared" si="45"/>
        <v>16467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3128</v>
      </c>
      <c r="F194" s="296">
        <f t="shared" si="45"/>
        <v>3128</v>
      </c>
      <c r="G194" s="297">
        <f t="shared" si="45"/>
        <v>0</v>
      </c>
      <c r="H194" s="298">
        <f t="shared" si="45"/>
        <v>0</v>
      </c>
      <c r="I194" s="296">
        <f t="shared" si="45"/>
        <v>3128</v>
      </c>
      <c r="J194" s="297">
        <f t="shared" si="45"/>
        <v>0</v>
      </c>
      <c r="K194" s="298">
        <f t="shared" si="45"/>
        <v>0</v>
      </c>
      <c r="L194" s="295">
        <f t="shared" si="45"/>
        <v>3128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1839</v>
      </c>
      <c r="F195" s="288">
        <f t="shared" si="45"/>
        <v>1602</v>
      </c>
      <c r="G195" s="289">
        <f t="shared" si="45"/>
        <v>0</v>
      </c>
      <c r="H195" s="290">
        <f t="shared" si="45"/>
        <v>237</v>
      </c>
      <c r="I195" s="288">
        <f t="shared" si="45"/>
        <v>1602</v>
      </c>
      <c r="J195" s="289">
        <f t="shared" si="45"/>
        <v>0</v>
      </c>
      <c r="K195" s="290">
        <f t="shared" si="45"/>
        <v>237</v>
      </c>
      <c r="L195" s="287">
        <f t="shared" si="45"/>
        <v>1839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81372</v>
      </c>
      <c r="F196" s="274">
        <f t="shared" si="46"/>
        <v>73197</v>
      </c>
      <c r="G196" s="275">
        <f t="shared" si="46"/>
        <v>0</v>
      </c>
      <c r="H196" s="276">
        <f t="shared" si="46"/>
        <v>8175</v>
      </c>
      <c r="I196" s="274">
        <f t="shared" si="46"/>
        <v>73197</v>
      </c>
      <c r="J196" s="275">
        <f t="shared" si="46"/>
        <v>0</v>
      </c>
      <c r="K196" s="276">
        <f t="shared" si="46"/>
        <v>8175</v>
      </c>
      <c r="L196" s="273">
        <f t="shared" si="46"/>
        <v>81372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42680</v>
      </c>
      <c r="F197" s="282">
        <f t="shared" si="47"/>
        <v>38528</v>
      </c>
      <c r="G197" s="283">
        <f t="shared" si="47"/>
        <v>0</v>
      </c>
      <c r="H197" s="284">
        <f t="shared" si="47"/>
        <v>4152</v>
      </c>
      <c r="I197" s="282">
        <f t="shared" si="47"/>
        <v>38528</v>
      </c>
      <c r="J197" s="283">
        <f t="shared" si="47"/>
        <v>0</v>
      </c>
      <c r="K197" s="284">
        <f t="shared" si="47"/>
        <v>4152</v>
      </c>
      <c r="L197" s="281">
        <f t="shared" si="47"/>
        <v>42680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11393</v>
      </c>
      <c r="F198" s="296">
        <f t="shared" si="47"/>
        <v>9848</v>
      </c>
      <c r="G198" s="297">
        <f t="shared" si="47"/>
        <v>0</v>
      </c>
      <c r="H198" s="298">
        <f t="shared" si="47"/>
        <v>1545</v>
      </c>
      <c r="I198" s="296">
        <f t="shared" si="47"/>
        <v>9848</v>
      </c>
      <c r="J198" s="297">
        <f t="shared" si="47"/>
        <v>0</v>
      </c>
      <c r="K198" s="298">
        <f t="shared" si="47"/>
        <v>1545</v>
      </c>
      <c r="L198" s="295">
        <f t="shared" si="47"/>
        <v>11393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17769</v>
      </c>
      <c r="F200" s="296">
        <f t="shared" si="47"/>
        <v>16202</v>
      </c>
      <c r="G200" s="297">
        <f t="shared" si="47"/>
        <v>0</v>
      </c>
      <c r="H200" s="298">
        <f t="shared" si="47"/>
        <v>1567</v>
      </c>
      <c r="I200" s="296">
        <f t="shared" si="47"/>
        <v>16202</v>
      </c>
      <c r="J200" s="297">
        <f t="shared" si="47"/>
        <v>0</v>
      </c>
      <c r="K200" s="298">
        <f t="shared" si="47"/>
        <v>1567</v>
      </c>
      <c r="L200" s="295">
        <f t="shared" si="47"/>
        <v>17769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9530</v>
      </c>
      <c r="F201" s="296">
        <f t="shared" si="47"/>
        <v>8619</v>
      </c>
      <c r="G201" s="297">
        <f t="shared" si="47"/>
        <v>0</v>
      </c>
      <c r="H201" s="298">
        <f t="shared" si="47"/>
        <v>911</v>
      </c>
      <c r="I201" s="296">
        <f t="shared" si="47"/>
        <v>8619</v>
      </c>
      <c r="J201" s="297">
        <f t="shared" si="47"/>
        <v>0</v>
      </c>
      <c r="K201" s="298">
        <f t="shared" si="47"/>
        <v>911</v>
      </c>
      <c r="L201" s="295">
        <f t="shared" si="47"/>
        <v>9530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229550</v>
      </c>
      <c r="F205" s="274">
        <f t="shared" si="48"/>
        <v>131218</v>
      </c>
      <c r="G205" s="275">
        <f t="shared" si="48"/>
        <v>0</v>
      </c>
      <c r="H205" s="276">
        <f t="shared" si="48"/>
        <v>98332</v>
      </c>
      <c r="I205" s="274">
        <f t="shared" si="48"/>
        <v>129120</v>
      </c>
      <c r="J205" s="275">
        <f t="shared" si="48"/>
        <v>0</v>
      </c>
      <c r="K205" s="276">
        <f t="shared" si="48"/>
        <v>98332</v>
      </c>
      <c r="L205" s="310">
        <f t="shared" si="48"/>
        <v>227452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375</v>
      </c>
      <c r="F207" s="296">
        <f t="shared" si="49"/>
        <v>375</v>
      </c>
      <c r="G207" s="297">
        <f t="shared" si="49"/>
        <v>0</v>
      </c>
      <c r="H207" s="298">
        <f t="shared" si="49"/>
        <v>0</v>
      </c>
      <c r="I207" s="296">
        <f t="shared" si="49"/>
        <v>375</v>
      </c>
      <c r="J207" s="297">
        <f t="shared" si="49"/>
        <v>0</v>
      </c>
      <c r="K207" s="298">
        <f t="shared" si="49"/>
        <v>0</v>
      </c>
      <c r="L207" s="295">
        <f t="shared" si="49"/>
        <v>375</v>
      </c>
      <c r="M207" s="7">
        <f t="shared" si="42"/>
        <v>1</v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3007</v>
      </c>
      <c r="F208" s="296">
        <f t="shared" si="49"/>
        <v>3007</v>
      </c>
      <c r="G208" s="297">
        <f t="shared" si="49"/>
        <v>0</v>
      </c>
      <c r="H208" s="298">
        <f t="shared" si="49"/>
        <v>0</v>
      </c>
      <c r="I208" s="296">
        <f t="shared" si="49"/>
        <v>3007</v>
      </c>
      <c r="J208" s="297">
        <f t="shared" si="49"/>
        <v>0</v>
      </c>
      <c r="K208" s="298">
        <f t="shared" si="49"/>
        <v>0</v>
      </c>
      <c r="L208" s="295">
        <f t="shared" si="49"/>
        <v>3007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17201</v>
      </c>
      <c r="F210" s="296">
        <f t="shared" si="49"/>
        <v>15412</v>
      </c>
      <c r="G210" s="297">
        <f t="shared" si="49"/>
        <v>0</v>
      </c>
      <c r="H210" s="298">
        <f t="shared" si="49"/>
        <v>1789</v>
      </c>
      <c r="I210" s="296">
        <f t="shared" si="49"/>
        <v>15412</v>
      </c>
      <c r="J210" s="297">
        <f t="shared" si="49"/>
        <v>0</v>
      </c>
      <c r="K210" s="298">
        <f t="shared" si="49"/>
        <v>1789</v>
      </c>
      <c r="L210" s="295">
        <f t="shared" si="49"/>
        <v>17201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46145</v>
      </c>
      <c r="F211" s="315">
        <f t="shared" si="49"/>
        <v>40501</v>
      </c>
      <c r="G211" s="316">
        <f t="shared" si="49"/>
        <v>0</v>
      </c>
      <c r="H211" s="317">
        <f t="shared" si="49"/>
        <v>5644</v>
      </c>
      <c r="I211" s="315">
        <f t="shared" si="49"/>
        <v>40501</v>
      </c>
      <c r="J211" s="316">
        <f t="shared" si="49"/>
        <v>0</v>
      </c>
      <c r="K211" s="317">
        <f t="shared" si="49"/>
        <v>5644</v>
      </c>
      <c r="L211" s="314">
        <f t="shared" si="49"/>
        <v>46145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124634</v>
      </c>
      <c r="F212" s="321">
        <f t="shared" si="49"/>
        <v>44475</v>
      </c>
      <c r="G212" s="322">
        <f t="shared" si="49"/>
        <v>0</v>
      </c>
      <c r="H212" s="323">
        <f t="shared" si="49"/>
        <v>80159</v>
      </c>
      <c r="I212" s="321">
        <f t="shared" si="49"/>
        <v>43837</v>
      </c>
      <c r="J212" s="322">
        <f t="shared" si="49"/>
        <v>0</v>
      </c>
      <c r="K212" s="323">
        <f t="shared" si="49"/>
        <v>80159</v>
      </c>
      <c r="L212" s="320">
        <f t="shared" si="49"/>
        <v>123996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27992</v>
      </c>
      <c r="F213" s="327">
        <f t="shared" si="49"/>
        <v>22019</v>
      </c>
      <c r="G213" s="328">
        <f t="shared" si="49"/>
        <v>0</v>
      </c>
      <c r="H213" s="329">
        <f t="shared" si="49"/>
        <v>5973</v>
      </c>
      <c r="I213" s="327">
        <f t="shared" si="49"/>
        <v>22019</v>
      </c>
      <c r="J213" s="328">
        <f t="shared" si="49"/>
        <v>0</v>
      </c>
      <c r="K213" s="329">
        <f t="shared" si="49"/>
        <v>5973</v>
      </c>
      <c r="L213" s="326">
        <f t="shared" si="49"/>
        <v>27992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5429</v>
      </c>
      <c r="F214" s="321">
        <f t="shared" si="49"/>
        <v>5429</v>
      </c>
      <c r="G214" s="322">
        <f t="shared" si="49"/>
        <v>0</v>
      </c>
      <c r="H214" s="323">
        <f t="shared" si="49"/>
        <v>0</v>
      </c>
      <c r="I214" s="321">
        <f t="shared" si="49"/>
        <v>3969</v>
      </c>
      <c r="J214" s="322">
        <f t="shared" si="49"/>
        <v>0</v>
      </c>
      <c r="K214" s="323">
        <f t="shared" si="49"/>
        <v>0</v>
      </c>
      <c r="L214" s="320">
        <f t="shared" si="49"/>
        <v>3969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4767</v>
      </c>
      <c r="F215" s="296">
        <f t="shared" si="49"/>
        <v>0</v>
      </c>
      <c r="G215" s="297">
        <f t="shared" si="49"/>
        <v>0</v>
      </c>
      <c r="H215" s="298">
        <f t="shared" si="49"/>
        <v>4767</v>
      </c>
      <c r="I215" s="296">
        <f t="shared" si="49"/>
        <v>0</v>
      </c>
      <c r="J215" s="297">
        <f t="shared" si="49"/>
        <v>0</v>
      </c>
      <c r="K215" s="298">
        <f t="shared" si="49"/>
        <v>4767</v>
      </c>
      <c r="L215" s="295">
        <f t="shared" si="49"/>
        <v>4767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1660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25022</v>
      </c>
      <c r="F256" s="274">
        <f t="shared" si="62"/>
        <v>25022</v>
      </c>
      <c r="G256" s="275">
        <f t="shared" si="62"/>
        <v>0</v>
      </c>
      <c r="H256" s="276">
        <f t="shared" si="62"/>
        <v>0</v>
      </c>
      <c r="I256" s="274">
        <f t="shared" si="62"/>
        <v>21704</v>
      </c>
      <c r="J256" s="275">
        <f t="shared" si="62"/>
        <v>0</v>
      </c>
      <c r="K256" s="276">
        <f t="shared" si="62"/>
        <v>0</v>
      </c>
      <c r="L256" s="310">
        <f t="shared" si="62"/>
        <v>21704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1665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1662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1663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146831</v>
      </c>
      <c r="F275" s="274">
        <f t="shared" si="68"/>
        <v>0</v>
      </c>
      <c r="G275" s="275">
        <f t="shared" si="68"/>
        <v>0</v>
      </c>
      <c r="H275" s="276">
        <f t="shared" si="68"/>
        <v>146831</v>
      </c>
      <c r="I275" s="274">
        <f t="shared" si="68"/>
        <v>0</v>
      </c>
      <c r="J275" s="275">
        <f t="shared" si="68"/>
        <v>0</v>
      </c>
      <c r="K275" s="276">
        <f t="shared" si="68"/>
        <v>146831</v>
      </c>
      <c r="L275" s="310">
        <f t="shared" si="68"/>
        <v>146831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41031</v>
      </c>
      <c r="F276" s="274">
        <f t="shared" si="68"/>
        <v>0</v>
      </c>
      <c r="G276" s="275">
        <f t="shared" si="68"/>
        <v>0</v>
      </c>
      <c r="H276" s="276">
        <f t="shared" si="68"/>
        <v>41031</v>
      </c>
      <c r="I276" s="274">
        <f t="shared" si="68"/>
        <v>0</v>
      </c>
      <c r="J276" s="275">
        <f t="shared" si="68"/>
        <v>0</v>
      </c>
      <c r="K276" s="276">
        <f t="shared" si="68"/>
        <v>41031</v>
      </c>
      <c r="L276" s="310">
        <f t="shared" si="68"/>
        <v>41031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11288</v>
      </c>
      <c r="F279" s="296">
        <f t="shared" si="69"/>
        <v>0</v>
      </c>
      <c r="G279" s="297">
        <f t="shared" si="69"/>
        <v>0</v>
      </c>
      <c r="H279" s="298">
        <f t="shared" si="69"/>
        <v>11288</v>
      </c>
      <c r="I279" s="296">
        <f t="shared" si="69"/>
        <v>0</v>
      </c>
      <c r="J279" s="297">
        <f t="shared" si="69"/>
        <v>0</v>
      </c>
      <c r="K279" s="298">
        <f t="shared" si="69"/>
        <v>11288</v>
      </c>
      <c r="L279" s="295">
        <f t="shared" si="69"/>
        <v>11288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29743</v>
      </c>
      <c r="F281" s="296">
        <f t="shared" si="69"/>
        <v>0</v>
      </c>
      <c r="G281" s="297">
        <f t="shared" si="69"/>
        <v>0</v>
      </c>
      <c r="H281" s="298">
        <f t="shared" si="69"/>
        <v>29743</v>
      </c>
      <c r="I281" s="296">
        <f t="shared" si="69"/>
        <v>0</v>
      </c>
      <c r="J281" s="297">
        <f t="shared" si="69"/>
        <v>0</v>
      </c>
      <c r="K281" s="298">
        <f t="shared" si="69"/>
        <v>29743</v>
      </c>
      <c r="L281" s="295">
        <f t="shared" si="69"/>
        <v>29743</v>
      </c>
      <c r="M281" s="7">
        <f t="shared" si="61"/>
        <v>1</v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907005</v>
      </c>
      <c r="F301" s="396">
        <f t="shared" si="77"/>
        <v>542036</v>
      </c>
      <c r="G301" s="397">
        <f t="shared" si="77"/>
        <v>0</v>
      </c>
      <c r="H301" s="398">
        <f t="shared" si="77"/>
        <v>364969</v>
      </c>
      <c r="I301" s="396">
        <f t="shared" si="77"/>
        <v>536620</v>
      </c>
      <c r="J301" s="397">
        <f t="shared" si="77"/>
        <v>0</v>
      </c>
      <c r="K301" s="398">
        <f t="shared" si="77"/>
        <v>364969</v>
      </c>
      <c r="L301" s="395">
        <f t="shared" si="77"/>
        <v>901589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ИЗПЪЛНЕНИЕТО НА БЮДЖЕТА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ПГ ПО КОМПЮТЪРНО ПРОГРАМИРАНЕ И ИНОВАЦИИ</v>
      </c>
      <c r="C350" s="1784"/>
      <c r="D350" s="1785"/>
      <c r="E350" s="115">
        <f>$E$9</f>
        <v>43466</v>
      </c>
      <c r="F350" s="407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Бургас </v>
      </c>
      <c r="C353" s="1787"/>
      <c r="D353" s="1788"/>
      <c r="E353" s="410" t="s">
        <v>892</v>
      </c>
      <c r="F353" s="232" t="str">
        <f>$F$12</f>
        <v>5202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2058</v>
      </c>
      <c r="F357" s="1840"/>
      <c r="G357" s="1840"/>
      <c r="H357" s="1841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86">
        <v>0</v>
      </c>
      <c r="G389" s="1622">
        <v>0</v>
      </c>
      <c r="H389" s="154">
        <v>0</v>
      </c>
      <c r="I389" s="486">
        <v>0</v>
      </c>
      <c r="J389" s="1622">
        <v>0</v>
      </c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620">
        <v>0</v>
      </c>
      <c r="G390" s="1621">
        <v>0</v>
      </c>
      <c r="H390" s="472">
        <v>0</v>
      </c>
      <c r="I390" s="1620">
        <v>0</v>
      </c>
      <c r="J390" s="1621">
        <v>0</v>
      </c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865183</v>
      </c>
      <c r="F391" s="459">
        <f t="shared" si="87"/>
        <v>500122</v>
      </c>
      <c r="G391" s="473">
        <f t="shared" si="87"/>
        <v>365061</v>
      </c>
      <c r="H391" s="445">
        <f>SUM(H392:H395)</f>
        <v>0</v>
      </c>
      <c r="I391" s="459">
        <f t="shared" si="87"/>
        <v>494706</v>
      </c>
      <c r="J391" s="444">
        <f t="shared" si="87"/>
        <v>365061</v>
      </c>
      <c r="K391" s="445">
        <f>SUM(K392:K395)</f>
        <v>0</v>
      </c>
      <c r="L391" s="1378">
        <f t="shared" si="87"/>
        <v>859767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865183</v>
      </c>
      <c r="F395" s="173">
        <v>500122</v>
      </c>
      <c r="G395" s="174">
        <v>365061</v>
      </c>
      <c r="H395" s="175">
        <v>0</v>
      </c>
      <c r="I395" s="173">
        <v>494706</v>
      </c>
      <c r="J395" s="174">
        <v>365061</v>
      </c>
      <c r="K395" s="175">
        <v>0</v>
      </c>
      <c r="L395" s="1388">
        <f>I395+J395+K395</f>
        <v>859767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486">
        <v>0</v>
      </c>
      <c r="G400" s="1622">
        <v>0</v>
      </c>
      <c r="H400" s="154">
        <v>0</v>
      </c>
      <c r="I400" s="486">
        <v>0</v>
      </c>
      <c r="J400" s="1622">
        <v>0</v>
      </c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620">
        <v>0</v>
      </c>
      <c r="G401" s="1621">
        <v>0</v>
      </c>
      <c r="H401" s="472">
        <v>0</v>
      </c>
      <c r="I401" s="1620">
        <v>0</v>
      </c>
      <c r="J401" s="1621">
        <v>0</v>
      </c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865183</v>
      </c>
      <c r="F419" s="495">
        <f t="shared" si="95"/>
        <v>500122</v>
      </c>
      <c r="G419" s="496">
        <f t="shared" si="95"/>
        <v>365061</v>
      </c>
      <c r="H419" s="515">
        <f>SUM(H361,H375,H383,H388,H391,H396,H399,H402,H405,H406,H409,H412)</f>
        <v>0</v>
      </c>
      <c r="I419" s="495">
        <f t="shared" si="95"/>
        <v>494706</v>
      </c>
      <c r="J419" s="496">
        <f t="shared" si="95"/>
        <v>365061</v>
      </c>
      <c r="K419" s="515">
        <f>SUM(K361,K375,K383,K388,K391,K396,K399,K402,K405,K406,K409,K412)</f>
        <v>0</v>
      </c>
      <c r="L419" s="512">
        <f t="shared" si="95"/>
        <v>859767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8">
        <f>F422+G422+H422</f>
        <v>0</v>
      </c>
      <c r="F422" s="483"/>
      <c r="G422" s="484"/>
      <c r="H422" s="1475">
        <v>0</v>
      </c>
      <c r="I422" s="483"/>
      <c r="J422" s="484"/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8">
        <f>F423+G423+H423</f>
        <v>0</v>
      </c>
      <c r="F423" s="483"/>
      <c r="G423" s="484"/>
      <c r="H423" s="1475">
        <v>0</v>
      </c>
      <c r="I423" s="483"/>
      <c r="J423" s="484"/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ИЗПЪЛНЕНИЕТО НА БЮДЖЕТА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ПГ ПО КОМПЮТЪРНО ПРОГРАМИРАНЕ И ИНОВАЦИИ</v>
      </c>
      <c r="C435" s="1784"/>
      <c r="D435" s="1785"/>
      <c r="E435" s="115">
        <f>$E$9</f>
        <v>43466</v>
      </c>
      <c r="F435" s="407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Бургас </v>
      </c>
      <c r="C438" s="1787"/>
      <c r="D438" s="1788"/>
      <c r="E438" s="410" t="s">
        <v>892</v>
      </c>
      <c r="F438" s="232" t="str">
        <f>$F$12</f>
        <v>5202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2060</v>
      </c>
      <c r="F442" s="1828"/>
      <c r="G442" s="1828"/>
      <c r="H442" s="1829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364969</v>
      </c>
      <c r="H445" s="548">
        <f t="shared" si="99"/>
        <v>-364969</v>
      </c>
      <c r="I445" s="546">
        <f t="shared" si="99"/>
        <v>0</v>
      </c>
      <c r="J445" s="547">
        <f t="shared" si="99"/>
        <v>364969</v>
      </c>
      <c r="K445" s="548">
        <f t="shared" si="99"/>
        <v>-364969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ИЗПЪЛНЕНИЕТО НА БЮДЖЕТА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ПГ ПО КОМПЮТЪРНО ПРОГРАМИРАНЕ И ИНОВАЦИИ</v>
      </c>
      <c r="C451" s="1784"/>
      <c r="D451" s="1785"/>
      <c r="E451" s="115">
        <f>$E$9</f>
        <v>43466</v>
      </c>
      <c r="F451" s="407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Бургас </v>
      </c>
      <c r="C454" s="1787"/>
      <c r="D454" s="1788"/>
      <c r="E454" s="410" t="s">
        <v>892</v>
      </c>
      <c r="F454" s="232" t="str">
        <f>$F$12</f>
        <v>5202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2062</v>
      </c>
      <c r="F458" s="1831"/>
      <c r="G458" s="1831"/>
      <c r="H458" s="1832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2000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>
        <v>0</v>
      </c>
      <c r="J573" s="153">
        <v>0</v>
      </c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884</v>
      </c>
      <c r="E605" s="676"/>
      <c r="F605" s="677"/>
      <c r="G605" s="678" t="s">
        <v>885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91" t="str">
        <f>$B$7</f>
        <v>ОТЧЕТНИ ДАННИ ПО ЕБК ЗА ИЗПЪЛНЕНИЕТО НА БЮДЖЕТА</v>
      </c>
      <c r="C621" s="1792"/>
      <c r="D621" s="179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3" t="str">
        <f>$B$9</f>
        <v>ПГ ПО КОМПЮТЪРНО ПРОГРАМИРАНЕ И ИНОВАЦИИ</v>
      </c>
      <c r="C623" s="1784"/>
      <c r="D623" s="1785"/>
      <c r="E623" s="115">
        <f>$E$9</f>
        <v>43466</v>
      </c>
      <c r="F623" s="226">
        <f>$F$9</f>
        <v>43830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2" t="str">
        <f>$B$12</f>
        <v>Бургас </v>
      </c>
      <c r="C626" s="1843"/>
      <c r="D626" s="1844"/>
      <c r="E626" s="410" t="s">
        <v>892</v>
      </c>
      <c r="F626" s="1360" t="str">
        <f>$F$12</f>
        <v>5202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893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714</v>
      </c>
      <c r="E630" s="1827" t="s">
        <v>2051</v>
      </c>
      <c r="F630" s="1828"/>
      <c r="G630" s="1828"/>
      <c r="H630" s="1829"/>
      <c r="I630" s="1836" t="s">
        <v>2052</v>
      </c>
      <c r="J630" s="1837"/>
      <c r="K630" s="1837"/>
      <c r="L630" s="183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3326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3326</v>
      </c>
      <c r="D635" s="1452" t="s">
        <v>2007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816" t="s">
        <v>746</v>
      </c>
      <c r="D637" s="1817"/>
      <c r="E637" s="273">
        <f aca="true" t="shared" si="134" ref="E637:L637">SUM(E638:E639)</f>
        <v>273959</v>
      </c>
      <c r="F637" s="274">
        <f t="shared" si="134"/>
        <v>205625</v>
      </c>
      <c r="G637" s="275">
        <f t="shared" si="134"/>
        <v>0</v>
      </c>
      <c r="H637" s="276">
        <f t="shared" si="134"/>
        <v>68334</v>
      </c>
      <c r="I637" s="274">
        <f t="shared" si="134"/>
        <v>205625</v>
      </c>
      <c r="J637" s="275">
        <f t="shared" si="134"/>
        <v>0</v>
      </c>
      <c r="K637" s="276">
        <f t="shared" si="134"/>
        <v>68334</v>
      </c>
      <c r="L637" s="273">
        <f t="shared" si="134"/>
        <v>273959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273959</v>
      </c>
      <c r="F638" s="152">
        <v>205625</v>
      </c>
      <c r="G638" s="153"/>
      <c r="H638" s="1418">
        <v>68334</v>
      </c>
      <c r="I638" s="152">
        <v>205625</v>
      </c>
      <c r="J638" s="153"/>
      <c r="K638" s="1418">
        <v>68334</v>
      </c>
      <c r="L638" s="281">
        <f>I638+J638+K638</f>
        <v>273959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12" t="s">
        <v>749</v>
      </c>
      <c r="D640" s="1813"/>
      <c r="E640" s="273">
        <f aca="true" t="shared" si="136" ref="E640:L640">SUM(E641:E645)</f>
        <v>31340</v>
      </c>
      <c r="F640" s="274">
        <f t="shared" si="136"/>
        <v>29074</v>
      </c>
      <c r="G640" s="275">
        <f t="shared" si="136"/>
        <v>0</v>
      </c>
      <c r="H640" s="276">
        <f t="shared" si="136"/>
        <v>2266</v>
      </c>
      <c r="I640" s="274">
        <f t="shared" si="136"/>
        <v>29074</v>
      </c>
      <c r="J640" s="275">
        <f t="shared" si="136"/>
        <v>0</v>
      </c>
      <c r="K640" s="276">
        <f t="shared" si="136"/>
        <v>2266</v>
      </c>
      <c r="L640" s="273">
        <f t="shared" si="136"/>
        <v>31340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13110</v>
      </c>
      <c r="F642" s="158">
        <v>13110</v>
      </c>
      <c r="G642" s="159"/>
      <c r="H642" s="1420">
        <v>0</v>
      </c>
      <c r="I642" s="158">
        <v>13110</v>
      </c>
      <c r="J642" s="159"/>
      <c r="K642" s="1420">
        <v>0</v>
      </c>
      <c r="L642" s="295">
        <f>I642+J642+K642</f>
        <v>13110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13596</v>
      </c>
      <c r="F643" s="158">
        <v>11567</v>
      </c>
      <c r="G643" s="159"/>
      <c r="H643" s="1420">
        <v>2029</v>
      </c>
      <c r="I643" s="158">
        <v>11567</v>
      </c>
      <c r="J643" s="159"/>
      <c r="K643" s="1420">
        <v>2029</v>
      </c>
      <c r="L643" s="295">
        <f>I643+J643+K643</f>
        <v>13596</v>
      </c>
      <c r="M643" s="12">
        <f t="shared" si="135"/>
        <v>1</v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2930</v>
      </c>
      <c r="F644" s="158">
        <v>2930</v>
      </c>
      <c r="G644" s="159"/>
      <c r="H644" s="1420">
        <v>0</v>
      </c>
      <c r="I644" s="158">
        <v>2930</v>
      </c>
      <c r="J644" s="159"/>
      <c r="K644" s="1420">
        <v>0</v>
      </c>
      <c r="L644" s="295">
        <f>I644+J644+K644</f>
        <v>2930</v>
      </c>
      <c r="M644" s="12">
        <f t="shared" si="135"/>
        <v>1</v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1704</v>
      </c>
      <c r="F645" s="173">
        <v>1467</v>
      </c>
      <c r="G645" s="174"/>
      <c r="H645" s="1421">
        <v>237</v>
      </c>
      <c r="I645" s="173">
        <v>1467</v>
      </c>
      <c r="J645" s="174"/>
      <c r="K645" s="1421">
        <v>237</v>
      </c>
      <c r="L645" s="287">
        <f>I645+J645+K645</f>
        <v>1704</v>
      </c>
      <c r="M645" s="12">
        <f t="shared" si="135"/>
        <v>1</v>
      </c>
      <c r="N645" s="13"/>
    </row>
    <row r="646" spans="2:14" ht="15.75">
      <c r="B646" s="272">
        <v>500</v>
      </c>
      <c r="C646" s="1814" t="s">
        <v>194</v>
      </c>
      <c r="D646" s="1815"/>
      <c r="E646" s="273">
        <f aca="true" t="shared" si="137" ref="E646:L646">SUM(E647:E653)</f>
        <v>62397</v>
      </c>
      <c r="F646" s="274">
        <f t="shared" si="137"/>
        <v>54222</v>
      </c>
      <c r="G646" s="275">
        <f t="shared" si="137"/>
        <v>0</v>
      </c>
      <c r="H646" s="276">
        <f t="shared" si="137"/>
        <v>8175</v>
      </c>
      <c r="I646" s="274">
        <f t="shared" si="137"/>
        <v>54222</v>
      </c>
      <c r="J646" s="275">
        <f t="shared" si="137"/>
        <v>0</v>
      </c>
      <c r="K646" s="276">
        <f t="shared" si="137"/>
        <v>8175</v>
      </c>
      <c r="L646" s="273">
        <f t="shared" si="137"/>
        <v>62397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33306</v>
      </c>
      <c r="F647" s="152">
        <v>29154</v>
      </c>
      <c r="G647" s="153"/>
      <c r="H647" s="1418">
        <v>4152</v>
      </c>
      <c r="I647" s="152">
        <v>29154</v>
      </c>
      <c r="J647" s="153"/>
      <c r="K647" s="1418">
        <v>4152</v>
      </c>
      <c r="L647" s="281">
        <f aca="true" t="shared" si="139" ref="L647:L654">I647+J647+K647</f>
        <v>33306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912</v>
      </c>
      <c r="E648" s="295">
        <f t="shared" si="138"/>
        <v>9345</v>
      </c>
      <c r="F648" s="158">
        <v>7800</v>
      </c>
      <c r="G648" s="159"/>
      <c r="H648" s="1420">
        <v>1545</v>
      </c>
      <c r="I648" s="158">
        <v>7800</v>
      </c>
      <c r="J648" s="159"/>
      <c r="K648" s="1420">
        <v>1545</v>
      </c>
      <c r="L648" s="295">
        <f t="shared" si="139"/>
        <v>9345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873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11755</v>
      </c>
      <c r="F650" s="158">
        <v>10188</v>
      </c>
      <c r="G650" s="159"/>
      <c r="H650" s="1420">
        <v>1567</v>
      </c>
      <c r="I650" s="158">
        <v>10188</v>
      </c>
      <c r="J650" s="159"/>
      <c r="K650" s="1420">
        <v>1567</v>
      </c>
      <c r="L650" s="295">
        <f t="shared" si="139"/>
        <v>11755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7991</v>
      </c>
      <c r="F651" s="158">
        <v>7080</v>
      </c>
      <c r="G651" s="159"/>
      <c r="H651" s="1420">
        <v>911</v>
      </c>
      <c r="I651" s="158">
        <v>7080</v>
      </c>
      <c r="J651" s="159"/>
      <c r="K651" s="1420">
        <v>911</v>
      </c>
      <c r="L651" s="295">
        <f t="shared" si="139"/>
        <v>7991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875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10" t="s">
        <v>199</v>
      </c>
      <c r="D654" s="1811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12" t="s">
        <v>200</v>
      </c>
      <c r="D655" s="1813"/>
      <c r="E655" s="310">
        <f aca="true" t="shared" si="140" ref="E655:L655">SUM(E656:E672)</f>
        <v>165911</v>
      </c>
      <c r="F655" s="274">
        <f t="shared" si="140"/>
        <v>67579</v>
      </c>
      <c r="G655" s="275">
        <f t="shared" si="140"/>
        <v>0</v>
      </c>
      <c r="H655" s="276">
        <f t="shared" si="140"/>
        <v>98332</v>
      </c>
      <c r="I655" s="274">
        <f t="shared" si="140"/>
        <v>65481</v>
      </c>
      <c r="J655" s="275">
        <f t="shared" si="140"/>
        <v>0</v>
      </c>
      <c r="K655" s="276">
        <f t="shared" si="140"/>
        <v>98332</v>
      </c>
      <c r="L655" s="310">
        <f t="shared" si="140"/>
        <v>163813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170</v>
      </c>
      <c r="F657" s="158">
        <v>170</v>
      </c>
      <c r="G657" s="159"/>
      <c r="H657" s="1420"/>
      <c r="I657" s="158">
        <v>170</v>
      </c>
      <c r="J657" s="159"/>
      <c r="K657" s="1420"/>
      <c r="L657" s="295">
        <f t="shared" si="142"/>
        <v>170</v>
      </c>
      <c r="M657" s="12">
        <f t="shared" si="135"/>
        <v>1</v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2845</v>
      </c>
      <c r="F658" s="158">
        <v>2845</v>
      </c>
      <c r="G658" s="159"/>
      <c r="H658" s="1420">
        <v>0</v>
      </c>
      <c r="I658" s="158">
        <v>2845</v>
      </c>
      <c r="J658" s="159"/>
      <c r="K658" s="1420">
        <v>0</v>
      </c>
      <c r="L658" s="295">
        <f t="shared" si="142"/>
        <v>2845</v>
      </c>
      <c r="M658" s="12">
        <f t="shared" si="135"/>
        <v>1</v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5511</v>
      </c>
      <c r="F660" s="158">
        <v>3722</v>
      </c>
      <c r="G660" s="159"/>
      <c r="H660" s="1420">
        <v>1789</v>
      </c>
      <c r="I660" s="158">
        <v>3722</v>
      </c>
      <c r="J660" s="159"/>
      <c r="K660" s="1420">
        <v>1789</v>
      </c>
      <c r="L660" s="295">
        <f t="shared" si="142"/>
        <v>5511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24645</v>
      </c>
      <c r="F661" s="164">
        <v>19001</v>
      </c>
      <c r="G661" s="165"/>
      <c r="H661" s="1419">
        <v>5644</v>
      </c>
      <c r="I661" s="164">
        <v>19001</v>
      </c>
      <c r="J661" s="165"/>
      <c r="K661" s="1419">
        <v>5644</v>
      </c>
      <c r="L661" s="314">
        <f t="shared" si="142"/>
        <v>24645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98571</v>
      </c>
      <c r="F662" s="454">
        <v>18412</v>
      </c>
      <c r="G662" s="455"/>
      <c r="H662" s="1428">
        <v>80159</v>
      </c>
      <c r="I662" s="454">
        <v>17774</v>
      </c>
      <c r="J662" s="455"/>
      <c r="K662" s="1428">
        <v>80159</v>
      </c>
      <c r="L662" s="320">
        <f t="shared" si="142"/>
        <v>97933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23973</v>
      </c>
      <c r="F663" s="449">
        <v>18000</v>
      </c>
      <c r="G663" s="450"/>
      <c r="H663" s="1425">
        <v>5973</v>
      </c>
      <c r="I663" s="449">
        <v>18000</v>
      </c>
      <c r="J663" s="450"/>
      <c r="K663" s="1425">
        <v>5973</v>
      </c>
      <c r="L663" s="326">
        <f t="shared" si="142"/>
        <v>23973</v>
      </c>
      <c r="M663" s="12">
        <f t="shared" si="135"/>
        <v>1</v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5429</v>
      </c>
      <c r="F664" s="454">
        <v>5429</v>
      </c>
      <c r="G664" s="455"/>
      <c r="H664" s="1428"/>
      <c r="I664" s="454">
        <v>3969</v>
      </c>
      <c r="J664" s="455"/>
      <c r="K664" s="1428"/>
      <c r="L664" s="320">
        <f t="shared" si="142"/>
        <v>3969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4767</v>
      </c>
      <c r="F665" s="158"/>
      <c r="G665" s="159"/>
      <c r="H665" s="1420">
        <v>4767</v>
      </c>
      <c r="I665" s="158"/>
      <c r="J665" s="159"/>
      <c r="K665" s="1420">
        <v>4767</v>
      </c>
      <c r="L665" s="295">
        <f t="shared" si="142"/>
        <v>4767</v>
      </c>
      <c r="M665" s="12">
        <f t="shared" si="135"/>
        <v>1</v>
      </c>
      <c r="N665" s="13"/>
    </row>
    <row r="666" spans="2:14" ht="15.75">
      <c r="B666" s="292"/>
      <c r="C666" s="324">
        <v>1053</v>
      </c>
      <c r="D666" s="325" t="s">
        <v>876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803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>
        <v>0</v>
      </c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806" t="s">
        <v>272</v>
      </c>
      <c r="D673" s="1807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>
        <v>0</v>
      </c>
      <c r="G675" s="159"/>
      <c r="H675" s="1420"/>
      <c r="I675" s="158">
        <v>0</v>
      </c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806" t="s">
        <v>724</v>
      </c>
      <c r="D677" s="1807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806" t="s">
        <v>219</v>
      </c>
      <c r="D683" s="1807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806" t="s">
        <v>221</v>
      </c>
      <c r="D686" s="1807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808" t="s">
        <v>222</v>
      </c>
      <c r="D687" s="1809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808" t="s">
        <v>223</v>
      </c>
      <c r="D688" s="1809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808" t="s">
        <v>1664</v>
      </c>
      <c r="D689" s="1809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806" t="s">
        <v>224</v>
      </c>
      <c r="D690" s="1807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806" t="s">
        <v>234</v>
      </c>
      <c r="D705" s="1807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806" t="s">
        <v>235</v>
      </c>
      <c r="D706" s="1807"/>
      <c r="E706" s="310">
        <f t="shared" si="153"/>
        <v>25022</v>
      </c>
      <c r="F706" s="1422">
        <v>25022</v>
      </c>
      <c r="G706" s="1423"/>
      <c r="H706" s="1424"/>
      <c r="I706" s="1422">
        <v>21704</v>
      </c>
      <c r="J706" s="1423"/>
      <c r="K706" s="1424"/>
      <c r="L706" s="310">
        <f t="shared" si="154"/>
        <v>21704</v>
      </c>
      <c r="M706" s="12">
        <f t="shared" si="155"/>
        <v>1</v>
      </c>
      <c r="N706" s="13"/>
    </row>
    <row r="707" spans="2:14" ht="15.75">
      <c r="B707" s="272">
        <v>4100</v>
      </c>
      <c r="C707" s="1806" t="s">
        <v>236</v>
      </c>
      <c r="D707" s="1807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806" t="s">
        <v>237</v>
      </c>
      <c r="D708" s="1807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806" t="s">
        <v>1665</v>
      </c>
      <c r="D715" s="1807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806" t="s">
        <v>1662</v>
      </c>
      <c r="D719" s="1807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806" t="s">
        <v>1663</v>
      </c>
      <c r="D720" s="1807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808" t="s">
        <v>247</v>
      </c>
      <c r="D721" s="1809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806" t="s">
        <v>273</v>
      </c>
      <c r="D722" s="1807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804" t="s">
        <v>248</v>
      </c>
      <c r="D725" s="1805"/>
      <c r="E725" s="310">
        <f>F725+G725+H725</f>
        <v>146831</v>
      </c>
      <c r="F725" s="1422"/>
      <c r="G725" s="1423"/>
      <c r="H725" s="1424">
        <v>146831</v>
      </c>
      <c r="I725" s="1422"/>
      <c r="J725" s="1423"/>
      <c r="K725" s="1424">
        <v>146831</v>
      </c>
      <c r="L725" s="310">
        <f>I725+J725+K725</f>
        <v>146831</v>
      </c>
      <c r="M725" s="12">
        <f t="shared" si="155"/>
        <v>1</v>
      </c>
      <c r="N725" s="13"/>
    </row>
    <row r="726" spans="2:14" ht="15.75">
      <c r="B726" s="365">
        <v>5200</v>
      </c>
      <c r="C726" s="1804" t="s">
        <v>249</v>
      </c>
      <c r="D726" s="1805"/>
      <c r="E726" s="310">
        <f aca="true" t="shared" si="163" ref="E726:L726">SUM(E727:E733)</f>
        <v>41031</v>
      </c>
      <c r="F726" s="274">
        <f t="shared" si="163"/>
        <v>0</v>
      </c>
      <c r="G726" s="275">
        <f t="shared" si="163"/>
        <v>0</v>
      </c>
      <c r="H726" s="276">
        <f t="shared" si="163"/>
        <v>41031</v>
      </c>
      <c r="I726" s="274">
        <f t="shared" si="163"/>
        <v>0</v>
      </c>
      <c r="J726" s="275">
        <f t="shared" si="163"/>
        <v>0</v>
      </c>
      <c r="K726" s="276">
        <f t="shared" si="163"/>
        <v>41031</v>
      </c>
      <c r="L726" s="310">
        <f t="shared" si="163"/>
        <v>41031</v>
      </c>
      <c r="M726" s="12">
        <f t="shared" si="155"/>
        <v>1</v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11288</v>
      </c>
      <c r="F729" s="158"/>
      <c r="G729" s="159"/>
      <c r="H729" s="1420">
        <v>11288</v>
      </c>
      <c r="I729" s="158"/>
      <c r="J729" s="159"/>
      <c r="K729" s="1420">
        <v>11288</v>
      </c>
      <c r="L729" s="295">
        <f t="shared" si="165"/>
        <v>11288</v>
      </c>
      <c r="M729" s="12">
        <f t="shared" si="155"/>
        <v>1</v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29743</v>
      </c>
      <c r="F731" s="158"/>
      <c r="G731" s="159"/>
      <c r="H731" s="1420">
        <v>29743</v>
      </c>
      <c r="I731" s="158"/>
      <c r="J731" s="159"/>
      <c r="K731" s="1420">
        <v>29743</v>
      </c>
      <c r="L731" s="295">
        <f t="shared" si="165"/>
        <v>29743</v>
      </c>
      <c r="M731" s="12">
        <f t="shared" si="155"/>
        <v>1</v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804" t="s">
        <v>625</v>
      </c>
      <c r="D734" s="1805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804" t="s">
        <v>687</v>
      </c>
      <c r="D737" s="1805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806" t="s">
        <v>688</v>
      </c>
      <c r="D738" s="1807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9" t="s">
        <v>917</v>
      </c>
      <c r="D743" s="180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801" t="s">
        <v>696</v>
      </c>
      <c r="D747" s="180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801" t="s">
        <v>696</v>
      </c>
      <c r="D748" s="180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746491</v>
      </c>
      <c r="F752" s="396">
        <f t="shared" si="169"/>
        <v>381522</v>
      </c>
      <c r="G752" s="397">
        <f t="shared" si="169"/>
        <v>0</v>
      </c>
      <c r="H752" s="398">
        <f t="shared" si="169"/>
        <v>364969</v>
      </c>
      <c r="I752" s="396">
        <f t="shared" si="169"/>
        <v>376106</v>
      </c>
      <c r="J752" s="397">
        <f t="shared" si="169"/>
        <v>0</v>
      </c>
      <c r="K752" s="398">
        <f t="shared" si="169"/>
        <v>364969</v>
      </c>
      <c r="L752" s="395">
        <f t="shared" si="169"/>
        <v>741075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91" t="str">
        <f>$B$7</f>
        <v>ОТЧЕТНИ ДАННИ ПО ЕБК ЗА ИЗПЪЛНЕНИЕТО НА БЮДЖЕТА</v>
      </c>
      <c r="C759" s="1792"/>
      <c r="D759" s="1792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3" t="str">
        <f>$B$9</f>
        <v>ПГ ПО КОМПЮТЪРНО ПРОГРАМИРАНЕ И ИНОВАЦИИ</v>
      </c>
      <c r="C761" s="1784"/>
      <c r="D761" s="1785"/>
      <c r="E761" s="115">
        <f>$E$9</f>
        <v>43466</v>
      </c>
      <c r="F761" s="226">
        <f>$F$9</f>
        <v>43830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2" t="str">
        <f>$B$12</f>
        <v>Бургас </v>
      </c>
      <c r="C764" s="1843"/>
      <c r="D764" s="1844"/>
      <c r="E764" s="410" t="s">
        <v>892</v>
      </c>
      <c r="F764" s="1360" t="str">
        <f>$F$12</f>
        <v>5202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893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714</v>
      </c>
      <c r="E768" s="1827" t="s">
        <v>2051</v>
      </c>
      <c r="F768" s="1828"/>
      <c r="G768" s="1828"/>
      <c r="H768" s="1829"/>
      <c r="I768" s="1836" t="s">
        <v>2052</v>
      </c>
      <c r="J768" s="1837"/>
      <c r="K768" s="1837"/>
      <c r="L768" s="1838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3332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3332</v>
      </c>
      <c r="D773" s="1452" t="s">
        <v>446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816" t="s">
        <v>746</v>
      </c>
      <c r="D775" s="1817"/>
      <c r="E775" s="273">
        <f aca="true" t="shared" si="170" ref="E775:L775">SUM(E776:E777)</f>
        <v>74048</v>
      </c>
      <c r="F775" s="274">
        <f t="shared" si="170"/>
        <v>74048</v>
      </c>
      <c r="G775" s="275">
        <f t="shared" si="170"/>
        <v>0</v>
      </c>
      <c r="H775" s="276">
        <f t="shared" si="170"/>
        <v>0</v>
      </c>
      <c r="I775" s="274">
        <f t="shared" si="170"/>
        <v>74048</v>
      </c>
      <c r="J775" s="275">
        <f t="shared" si="170"/>
        <v>0</v>
      </c>
      <c r="K775" s="276">
        <f t="shared" si="170"/>
        <v>0</v>
      </c>
      <c r="L775" s="273">
        <f t="shared" si="170"/>
        <v>74048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74048</v>
      </c>
      <c r="F776" s="152">
        <v>74048</v>
      </c>
      <c r="G776" s="153"/>
      <c r="H776" s="1418"/>
      <c r="I776" s="152">
        <v>74048</v>
      </c>
      <c r="J776" s="153"/>
      <c r="K776" s="1418"/>
      <c r="L776" s="281">
        <f>I776+J776+K776</f>
        <v>74048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812" t="s">
        <v>749</v>
      </c>
      <c r="D778" s="1813"/>
      <c r="E778" s="273">
        <f aca="true" t="shared" si="172" ref="E778:L778">SUM(E779:E783)</f>
        <v>3852</v>
      </c>
      <c r="F778" s="274">
        <f t="shared" si="172"/>
        <v>3852</v>
      </c>
      <c r="G778" s="275">
        <f t="shared" si="172"/>
        <v>0</v>
      </c>
      <c r="H778" s="276">
        <f t="shared" si="172"/>
        <v>0</v>
      </c>
      <c r="I778" s="274">
        <f t="shared" si="172"/>
        <v>3852</v>
      </c>
      <c r="J778" s="275">
        <f t="shared" si="172"/>
        <v>0</v>
      </c>
      <c r="K778" s="276">
        <f t="shared" si="172"/>
        <v>0</v>
      </c>
      <c r="L778" s="273">
        <f t="shared" si="172"/>
        <v>3852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648</v>
      </c>
      <c r="F780" s="158">
        <v>648</v>
      </c>
      <c r="G780" s="159"/>
      <c r="H780" s="1420"/>
      <c r="I780" s="158">
        <v>648</v>
      </c>
      <c r="J780" s="159"/>
      <c r="K780" s="1420"/>
      <c r="L780" s="295">
        <f>I780+J780+K780</f>
        <v>648</v>
      </c>
      <c r="M780" s="12">
        <f t="shared" si="171"/>
        <v>1</v>
      </c>
      <c r="N780" s="13"/>
    </row>
    <row r="781" spans="2:14" ht="31.5">
      <c r="B781" s="299"/>
      <c r="C781" s="293">
        <v>205</v>
      </c>
      <c r="D781" s="294" t="s">
        <v>597</v>
      </c>
      <c r="E781" s="295">
        <f>F781+G781+H781</f>
        <v>2871</v>
      </c>
      <c r="F781" s="158">
        <v>2871</v>
      </c>
      <c r="G781" s="159"/>
      <c r="H781" s="1420"/>
      <c r="I781" s="158">
        <v>2871</v>
      </c>
      <c r="J781" s="159"/>
      <c r="K781" s="1420"/>
      <c r="L781" s="295">
        <f>I781+J781+K781</f>
        <v>2871</v>
      </c>
      <c r="M781" s="12">
        <f t="shared" si="171"/>
        <v>1</v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198</v>
      </c>
      <c r="F782" s="158">
        <v>198</v>
      </c>
      <c r="G782" s="159"/>
      <c r="H782" s="1420"/>
      <c r="I782" s="158">
        <v>198</v>
      </c>
      <c r="J782" s="159"/>
      <c r="K782" s="1420"/>
      <c r="L782" s="295">
        <f>I782+J782+K782</f>
        <v>198</v>
      </c>
      <c r="M782" s="12">
        <f t="shared" si="171"/>
        <v>1</v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135</v>
      </c>
      <c r="F783" s="173">
        <v>135</v>
      </c>
      <c r="G783" s="174"/>
      <c r="H783" s="1421"/>
      <c r="I783" s="173">
        <v>135</v>
      </c>
      <c r="J783" s="174"/>
      <c r="K783" s="1421"/>
      <c r="L783" s="287">
        <f>I783+J783+K783</f>
        <v>135</v>
      </c>
      <c r="M783" s="12">
        <f t="shared" si="171"/>
        <v>1</v>
      </c>
      <c r="N783" s="13"/>
    </row>
    <row r="784" spans="2:14" ht="15.75">
      <c r="B784" s="272">
        <v>500</v>
      </c>
      <c r="C784" s="1814" t="s">
        <v>194</v>
      </c>
      <c r="D784" s="1815"/>
      <c r="E784" s="273">
        <f aca="true" t="shared" si="173" ref="E784:L784">SUM(E785:E791)</f>
        <v>18975</v>
      </c>
      <c r="F784" s="274">
        <f t="shared" si="173"/>
        <v>18975</v>
      </c>
      <c r="G784" s="275">
        <f t="shared" si="173"/>
        <v>0</v>
      </c>
      <c r="H784" s="276">
        <f t="shared" si="173"/>
        <v>0</v>
      </c>
      <c r="I784" s="274">
        <f t="shared" si="173"/>
        <v>18975</v>
      </c>
      <c r="J784" s="275">
        <f t="shared" si="173"/>
        <v>0</v>
      </c>
      <c r="K784" s="276">
        <f t="shared" si="173"/>
        <v>0</v>
      </c>
      <c r="L784" s="273">
        <f t="shared" si="173"/>
        <v>18975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9374</v>
      </c>
      <c r="F785" s="152">
        <v>9374</v>
      </c>
      <c r="G785" s="153"/>
      <c r="H785" s="1418"/>
      <c r="I785" s="152">
        <v>9374</v>
      </c>
      <c r="J785" s="153"/>
      <c r="K785" s="1418"/>
      <c r="L785" s="281">
        <f aca="true" t="shared" si="175" ref="L785:L792">I785+J785+K785</f>
        <v>9374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912</v>
      </c>
      <c r="E786" s="295">
        <f t="shared" si="174"/>
        <v>2048</v>
      </c>
      <c r="F786" s="158">
        <v>2048</v>
      </c>
      <c r="G786" s="159"/>
      <c r="H786" s="1420"/>
      <c r="I786" s="158">
        <v>2048</v>
      </c>
      <c r="J786" s="159"/>
      <c r="K786" s="1420"/>
      <c r="L786" s="295">
        <f t="shared" si="175"/>
        <v>2048</v>
      </c>
      <c r="M786" s="12">
        <f t="shared" si="171"/>
        <v>1</v>
      </c>
      <c r="N786" s="13"/>
    </row>
    <row r="787" spans="2:14" ht="15.75">
      <c r="B787" s="306"/>
      <c r="C787" s="304">
        <v>558</v>
      </c>
      <c r="D787" s="307" t="s">
        <v>873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6014</v>
      </c>
      <c r="F788" s="158">
        <v>6014</v>
      </c>
      <c r="G788" s="159"/>
      <c r="H788" s="1420"/>
      <c r="I788" s="158">
        <v>6014</v>
      </c>
      <c r="J788" s="159"/>
      <c r="K788" s="1420"/>
      <c r="L788" s="295">
        <f t="shared" si="175"/>
        <v>6014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1539</v>
      </c>
      <c r="F789" s="158">
        <v>1539</v>
      </c>
      <c r="G789" s="159"/>
      <c r="H789" s="1420"/>
      <c r="I789" s="158">
        <v>1539</v>
      </c>
      <c r="J789" s="159"/>
      <c r="K789" s="1420"/>
      <c r="L789" s="295">
        <f t="shared" si="175"/>
        <v>1539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875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810" t="s">
        <v>199</v>
      </c>
      <c r="D792" s="1811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812" t="s">
        <v>200</v>
      </c>
      <c r="D793" s="1813"/>
      <c r="E793" s="310">
        <f aca="true" t="shared" si="176" ref="E793:L793">SUM(E794:E810)</f>
        <v>51110</v>
      </c>
      <c r="F793" s="274">
        <f t="shared" si="176"/>
        <v>51110</v>
      </c>
      <c r="G793" s="275">
        <f t="shared" si="176"/>
        <v>0</v>
      </c>
      <c r="H793" s="276">
        <f t="shared" si="176"/>
        <v>0</v>
      </c>
      <c r="I793" s="274">
        <f t="shared" si="176"/>
        <v>51110</v>
      </c>
      <c r="J793" s="275">
        <f t="shared" si="176"/>
        <v>0</v>
      </c>
      <c r="K793" s="276">
        <f t="shared" si="176"/>
        <v>0</v>
      </c>
      <c r="L793" s="310">
        <f t="shared" si="176"/>
        <v>51110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162</v>
      </c>
      <c r="F796" s="158">
        <v>162</v>
      </c>
      <c r="G796" s="159"/>
      <c r="H796" s="1420"/>
      <c r="I796" s="158">
        <v>162</v>
      </c>
      <c r="J796" s="159"/>
      <c r="K796" s="1420"/>
      <c r="L796" s="295">
        <f t="shared" si="178"/>
        <v>162</v>
      </c>
      <c r="M796" s="12">
        <f t="shared" si="171"/>
        <v>1</v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11366</v>
      </c>
      <c r="F798" s="158">
        <v>11366</v>
      </c>
      <c r="G798" s="159"/>
      <c r="H798" s="1420"/>
      <c r="I798" s="158">
        <v>11366</v>
      </c>
      <c r="J798" s="159"/>
      <c r="K798" s="1420"/>
      <c r="L798" s="295">
        <f t="shared" si="178"/>
        <v>11366</v>
      </c>
      <c r="M798" s="12">
        <f t="shared" si="171"/>
        <v>1</v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21500</v>
      </c>
      <c r="F799" s="164">
        <v>21500</v>
      </c>
      <c r="G799" s="165"/>
      <c r="H799" s="1419"/>
      <c r="I799" s="164">
        <v>21500</v>
      </c>
      <c r="J799" s="165"/>
      <c r="K799" s="1419"/>
      <c r="L799" s="314">
        <f t="shared" si="178"/>
        <v>21500</v>
      </c>
      <c r="M799" s="12">
        <f t="shared" si="171"/>
        <v>1</v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14063</v>
      </c>
      <c r="F800" s="454">
        <v>14063</v>
      </c>
      <c r="G800" s="455"/>
      <c r="H800" s="1428"/>
      <c r="I800" s="454">
        <v>14063</v>
      </c>
      <c r="J800" s="455"/>
      <c r="K800" s="1428"/>
      <c r="L800" s="320">
        <f t="shared" si="178"/>
        <v>14063</v>
      </c>
      <c r="M800" s="12">
        <f t="shared" si="171"/>
        <v>1</v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4019</v>
      </c>
      <c r="F801" s="449">
        <v>4019</v>
      </c>
      <c r="G801" s="450"/>
      <c r="H801" s="1425"/>
      <c r="I801" s="449">
        <v>4019</v>
      </c>
      <c r="J801" s="450"/>
      <c r="K801" s="1425"/>
      <c r="L801" s="326">
        <f t="shared" si="178"/>
        <v>4019</v>
      </c>
      <c r="M801" s="12">
        <f t="shared" si="171"/>
        <v>1</v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876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803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806" t="s">
        <v>272</v>
      </c>
      <c r="D811" s="1807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806" t="s">
        <v>724</v>
      </c>
      <c r="D815" s="1807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806" t="s">
        <v>219</v>
      </c>
      <c r="D821" s="1807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806" t="s">
        <v>221</v>
      </c>
      <c r="D824" s="1807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808" t="s">
        <v>222</v>
      </c>
      <c r="D825" s="1809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808" t="s">
        <v>223</v>
      </c>
      <c r="D826" s="1809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808" t="s">
        <v>1664</v>
      </c>
      <c r="D827" s="1809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806" t="s">
        <v>224</v>
      </c>
      <c r="D828" s="1807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717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1661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806" t="s">
        <v>234</v>
      </c>
      <c r="D843" s="1807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806" t="s">
        <v>235</v>
      </c>
      <c r="D844" s="1807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806" t="s">
        <v>236</v>
      </c>
      <c r="D845" s="1807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806" t="s">
        <v>237</v>
      </c>
      <c r="D846" s="1807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806" t="s">
        <v>1665</v>
      </c>
      <c r="D853" s="1807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806" t="s">
        <v>1662</v>
      </c>
      <c r="D857" s="1807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806" t="s">
        <v>1663</v>
      </c>
      <c r="D858" s="1807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808" t="s">
        <v>247</v>
      </c>
      <c r="D859" s="1809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806" t="s">
        <v>273</v>
      </c>
      <c r="D860" s="1807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804" t="s">
        <v>248</v>
      </c>
      <c r="D863" s="1805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804" t="s">
        <v>249</v>
      </c>
      <c r="D864" s="1805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620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621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622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623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624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804" t="s">
        <v>625</v>
      </c>
      <c r="D872" s="1805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804" t="s">
        <v>687</v>
      </c>
      <c r="D875" s="1805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806" t="s">
        <v>688</v>
      </c>
      <c r="D876" s="1807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9" t="s">
        <v>917</v>
      </c>
      <c r="D881" s="1800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801" t="s">
        <v>696</v>
      </c>
      <c r="D885" s="1802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801" t="s">
        <v>696</v>
      </c>
      <c r="D886" s="1802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743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147985</v>
      </c>
      <c r="F890" s="396">
        <f t="shared" si="205"/>
        <v>147985</v>
      </c>
      <c r="G890" s="397">
        <f t="shared" si="205"/>
        <v>0</v>
      </c>
      <c r="H890" s="398">
        <f t="shared" si="205"/>
        <v>0</v>
      </c>
      <c r="I890" s="396">
        <f t="shared" si="205"/>
        <v>147985</v>
      </c>
      <c r="J890" s="397">
        <f t="shared" si="205"/>
        <v>0</v>
      </c>
      <c r="K890" s="398">
        <f t="shared" si="205"/>
        <v>0</v>
      </c>
      <c r="L890" s="395">
        <f t="shared" si="205"/>
        <v>147985</v>
      </c>
      <c r="M890" s="12">
        <f t="shared" si="202"/>
        <v>1</v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791" t="str">
        <f>$B$7</f>
        <v>ОТЧЕТНИ ДАННИ ПО ЕБК ЗА ИЗПЪЛНЕНИЕТО НА БЮДЖЕТА</v>
      </c>
      <c r="C897" s="1792"/>
      <c r="D897" s="1792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464</v>
      </c>
      <c r="F898" s="406" t="s">
        <v>837</v>
      </c>
      <c r="G898" s="237"/>
      <c r="H898" s="1362" t="s">
        <v>1255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83" t="str">
        <f>$B$9</f>
        <v>ПГ ПО КОМПЮТЪРНО ПРОГРАМИРАНЕ И ИНОВАЦИИ</v>
      </c>
      <c r="C899" s="1784"/>
      <c r="D899" s="1785"/>
      <c r="E899" s="115">
        <f>$E$9</f>
        <v>43466</v>
      </c>
      <c r="F899" s="226">
        <f>$F$9</f>
        <v>43830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2" t="str">
        <f>$B$12</f>
        <v>Бургас </v>
      </c>
      <c r="C902" s="1843"/>
      <c r="D902" s="1844"/>
      <c r="E902" s="410" t="s">
        <v>892</v>
      </c>
      <c r="F902" s="1360" t="str">
        <f>$F$12</f>
        <v>5202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893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714</v>
      </c>
      <c r="E906" s="1827" t="s">
        <v>2051</v>
      </c>
      <c r="F906" s="1828"/>
      <c r="G906" s="1828"/>
      <c r="H906" s="1829"/>
      <c r="I906" s="1836" t="s">
        <v>2052</v>
      </c>
      <c r="J906" s="1837"/>
      <c r="K906" s="1837"/>
      <c r="L906" s="1838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466</v>
      </c>
      <c r="D907" s="252" t="s">
        <v>715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745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454"/>
      <c r="C910" s="1459">
        <f>VLOOKUP(D911,EBK_DEIN2,2,FALSE)</f>
        <v>3389</v>
      </c>
      <c r="D910" s="1458" t="s">
        <v>794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7">
        <f>+C910</f>
        <v>3389</v>
      </c>
      <c r="D911" s="1452" t="s">
        <v>1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6"/>
      <c r="C912" s="1453"/>
      <c r="D912" s="1457" t="s">
        <v>716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816" t="s">
        <v>746</v>
      </c>
      <c r="D913" s="1817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747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748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812" t="s">
        <v>749</v>
      </c>
      <c r="D916" s="1813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750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751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597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598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599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814" t="s">
        <v>194</v>
      </c>
      <c r="D922" s="1815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195</v>
      </c>
      <c r="E923" s="281">
        <f aca="true" t="shared" si="210" ref="E923:E930">F923+G923+H923</f>
        <v>0</v>
      </c>
      <c r="F923" s="152"/>
      <c r="G923" s="153"/>
      <c r="H923" s="1418"/>
      <c r="I923" s="152"/>
      <c r="J923" s="153"/>
      <c r="K923" s="1418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912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873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196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197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>
        <f t="shared" si="207"/>
      </c>
      <c r="N927" s="13"/>
    </row>
    <row r="928" spans="2:14" ht="15.75">
      <c r="B928" s="291"/>
      <c r="C928" s="304">
        <v>588</v>
      </c>
      <c r="D928" s="305" t="s">
        <v>875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810" t="s">
        <v>199</v>
      </c>
      <c r="D930" s="1811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812" t="s">
        <v>200</v>
      </c>
      <c r="D931" s="1813"/>
      <c r="E931" s="310">
        <f aca="true" t="shared" si="212" ref="E931:L931">SUM(E932:E948)</f>
        <v>12000</v>
      </c>
      <c r="F931" s="274">
        <f t="shared" si="212"/>
        <v>12000</v>
      </c>
      <c r="G931" s="275">
        <f t="shared" si="212"/>
        <v>0</v>
      </c>
      <c r="H931" s="276">
        <f t="shared" si="212"/>
        <v>0</v>
      </c>
      <c r="I931" s="274">
        <f t="shared" si="212"/>
        <v>12000</v>
      </c>
      <c r="J931" s="275">
        <f t="shared" si="212"/>
        <v>0</v>
      </c>
      <c r="K931" s="276">
        <f t="shared" si="212"/>
        <v>0</v>
      </c>
      <c r="L931" s="310">
        <f t="shared" si="212"/>
        <v>12000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205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>
        <f t="shared" si="207"/>
      </c>
      <c r="N936" s="13"/>
    </row>
    <row r="937" spans="2:14" ht="15.75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207</v>
      </c>
      <c r="E938" s="320">
        <f t="shared" si="213"/>
        <v>12000</v>
      </c>
      <c r="F938" s="454">
        <v>12000</v>
      </c>
      <c r="G938" s="455"/>
      <c r="H938" s="1428"/>
      <c r="I938" s="454">
        <v>12000</v>
      </c>
      <c r="J938" s="455"/>
      <c r="K938" s="1428"/>
      <c r="L938" s="320">
        <f t="shared" si="214"/>
        <v>12000</v>
      </c>
      <c r="M938" s="12">
        <f t="shared" si="207"/>
        <v>1</v>
      </c>
      <c r="N938" s="13"/>
    </row>
    <row r="939" spans="2:14" ht="15.75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876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803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913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213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806" t="s">
        <v>272</v>
      </c>
      <c r="D949" s="1807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914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915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916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806" t="s">
        <v>724</v>
      </c>
      <c r="D953" s="1807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806" t="s">
        <v>219</v>
      </c>
      <c r="D959" s="1807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306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806" t="s">
        <v>221</v>
      </c>
      <c r="D962" s="1807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808" t="s">
        <v>222</v>
      </c>
      <c r="D963" s="1809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808" t="s">
        <v>223</v>
      </c>
      <c r="D964" s="1809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808" t="s">
        <v>1664</v>
      </c>
      <c r="D965" s="1809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806" t="s">
        <v>224</v>
      </c>
      <c r="D966" s="1807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1998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2017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2048</v>
      </c>
      <c r="D975" s="1481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231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717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15.75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31.5">
      <c r="B980" s="291"/>
      <c r="C980" s="285">
        <v>3306</v>
      </c>
      <c r="D980" s="361" t="s">
        <v>1661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806" t="s">
        <v>234</v>
      </c>
      <c r="D981" s="1807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806" t="s">
        <v>235</v>
      </c>
      <c r="D982" s="1807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806" t="s">
        <v>236</v>
      </c>
      <c r="D983" s="1807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806" t="s">
        <v>237</v>
      </c>
      <c r="D984" s="1807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238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806" t="s">
        <v>1665</v>
      </c>
      <c r="D991" s="1807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244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806" t="s">
        <v>1662</v>
      </c>
      <c r="D995" s="1807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806" t="s">
        <v>1663</v>
      </c>
      <c r="D996" s="1807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808" t="s">
        <v>247</v>
      </c>
      <c r="D997" s="1809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806" t="s">
        <v>273</v>
      </c>
      <c r="D998" s="1807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804" t="s">
        <v>248</v>
      </c>
      <c r="D1001" s="1805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804" t="s">
        <v>249</v>
      </c>
      <c r="D1002" s="1805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620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621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622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623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624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804" t="s">
        <v>625</v>
      </c>
      <c r="D1010" s="1805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626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804" t="s">
        <v>687</v>
      </c>
      <c r="D1013" s="1805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806" t="s">
        <v>688</v>
      </c>
      <c r="D1014" s="1807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689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690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691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692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99" t="s">
        <v>917</v>
      </c>
      <c r="D1019" s="1800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693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694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695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801" t="s">
        <v>696</v>
      </c>
      <c r="D1023" s="1802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801" t="s">
        <v>696</v>
      </c>
      <c r="D1024" s="1802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4"/>
      <c r="C1028" s="393" t="s">
        <v>743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12000</v>
      </c>
      <c r="F1028" s="396">
        <f t="shared" si="241"/>
        <v>12000</v>
      </c>
      <c r="G1028" s="397">
        <f t="shared" si="241"/>
        <v>0</v>
      </c>
      <c r="H1028" s="398">
        <f t="shared" si="241"/>
        <v>0</v>
      </c>
      <c r="I1028" s="396">
        <f t="shared" si="241"/>
        <v>12000</v>
      </c>
      <c r="J1028" s="397">
        <f t="shared" si="241"/>
        <v>0</v>
      </c>
      <c r="K1028" s="398">
        <f t="shared" si="241"/>
        <v>0</v>
      </c>
      <c r="L1028" s="395">
        <f t="shared" si="241"/>
        <v>12000</v>
      </c>
      <c r="M1028" s="12">
        <f t="shared" si="238"/>
        <v>1</v>
      </c>
      <c r="N1028" s="73" t="str">
        <f>LEFT(C910,1)</f>
        <v>3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  <row r="1033" spans="2:13" ht="15.75">
      <c r="B1033" s="6"/>
      <c r="C1033" s="6"/>
      <c r="D1033" s="521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3" ht="15.75">
      <c r="B1034" s="6"/>
      <c r="C1034" s="1365"/>
      <c r="D1034" s="1366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3" ht="15.75">
      <c r="B1035" s="1791" t="str">
        <f>$B$7</f>
        <v>ОТЧЕТНИ ДАННИ ПО ЕБК ЗА ИЗПЪЛНЕНИЕТО НА БЮДЖЕТА</v>
      </c>
      <c r="C1035" s="1792"/>
      <c r="D1035" s="1792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3" ht="15.75">
      <c r="B1036" s="228"/>
      <c r="C1036" s="391"/>
      <c r="D1036" s="400"/>
      <c r="E1036" s="406" t="s">
        <v>464</v>
      </c>
      <c r="F1036" s="406" t="s">
        <v>837</v>
      </c>
      <c r="G1036" s="237"/>
      <c r="H1036" s="1362" t="s">
        <v>1255</v>
      </c>
      <c r="I1036" s="1363"/>
      <c r="J1036" s="1364"/>
      <c r="K1036" s="237"/>
      <c r="L1036" s="237"/>
      <c r="M1036" s="7">
        <f>(IF($E1166&lt;&gt;0,$M$2,IF($L1166&lt;&gt;0,$M$2,"")))</f>
        <v>1</v>
      </c>
    </row>
    <row r="1037" spans="2:13" ht="18.75">
      <c r="B1037" s="1783" t="str">
        <f>$B$9</f>
        <v>ПГ ПО КОМПЮТЪРНО ПРОГРАМИРАНЕ И ИНОВАЦИИ</v>
      </c>
      <c r="C1037" s="1784"/>
      <c r="D1037" s="1785"/>
      <c r="E1037" s="115">
        <f>$E$9</f>
        <v>43466</v>
      </c>
      <c r="F1037" s="226">
        <f>$F$9</f>
        <v>43830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3" ht="15.75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3" ht="15.75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3" ht="19.5">
      <c r="B1040" s="1842" t="str">
        <f>$B$12</f>
        <v>Бургас </v>
      </c>
      <c r="C1040" s="1843"/>
      <c r="D1040" s="1844"/>
      <c r="E1040" s="410" t="s">
        <v>892</v>
      </c>
      <c r="F1040" s="1360" t="str">
        <f>$F$12</f>
        <v>5202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3" ht="15.75">
      <c r="B1041" s="233" t="str">
        <f>$B$13</f>
        <v>(наименование на първостепенния разпоредител с бюджет)</v>
      </c>
      <c r="C1041" s="228"/>
      <c r="D1041" s="229"/>
      <c r="E1041" s="1361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3" ht="19.5">
      <c r="B1042" s="236"/>
      <c r="C1042" s="237"/>
      <c r="D1042" s="124" t="s">
        <v>893</v>
      </c>
      <c r="E1042" s="238">
        <f>$E$15</f>
        <v>0</v>
      </c>
      <c r="F1042" s="414" t="str">
        <f>$F$15</f>
        <v>БЮДЖЕТ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3" ht="15.75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77" t="s">
        <v>465</v>
      </c>
      <c r="M1043" s="7">
        <f>(IF($E1166&lt;&gt;0,$M$2,IF($L1166&lt;&gt;0,$M$2,"")))</f>
        <v>1</v>
      </c>
    </row>
    <row r="1044" spans="2:13" ht="18.75">
      <c r="B1044" s="247"/>
      <c r="C1044" s="248"/>
      <c r="D1044" s="249" t="s">
        <v>714</v>
      </c>
      <c r="E1044" s="1827" t="s">
        <v>2051</v>
      </c>
      <c r="F1044" s="1828"/>
      <c r="G1044" s="1828"/>
      <c r="H1044" s="1829"/>
      <c r="I1044" s="1836" t="s">
        <v>2052</v>
      </c>
      <c r="J1044" s="1837"/>
      <c r="K1044" s="1837"/>
      <c r="L1044" s="1838"/>
      <c r="M1044" s="7">
        <f>(IF($E1166&lt;&gt;0,$M$2,IF($L1166&lt;&gt;0,$M$2,"")))</f>
        <v>1</v>
      </c>
    </row>
    <row r="1045" spans="2:13" ht="56.25">
      <c r="B1045" s="250" t="s">
        <v>62</v>
      </c>
      <c r="C1045" s="251" t="s">
        <v>466</v>
      </c>
      <c r="D1045" s="252" t="s">
        <v>715</v>
      </c>
      <c r="E1045" s="1403" t="str">
        <f>$E$20</f>
        <v>Уточнен план                Общо</v>
      </c>
      <c r="F1045" s="1407" t="str">
        <f>$F$20</f>
        <v>държавни дейности</v>
      </c>
      <c r="G1045" s="1408" t="str">
        <f>$G$20</f>
        <v>местни дейности</v>
      </c>
      <c r="H1045" s="1409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31" t="str">
        <f>$L$20</f>
        <v>ОТЧЕТ                                    ОБЩО</v>
      </c>
      <c r="M1045" s="7">
        <f>(IF($E1166&lt;&gt;0,$M$2,IF($L1166&lt;&gt;0,$M$2,"")))</f>
        <v>1</v>
      </c>
    </row>
    <row r="1046" spans="2:13" ht="18.75">
      <c r="B1046" s="258"/>
      <c r="C1046" s="259"/>
      <c r="D1046" s="260" t="s">
        <v>745</v>
      </c>
      <c r="E1046" s="1455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3" ht="15.75">
      <c r="B1047" s="1451"/>
      <c r="C1047" s="1598" t="e">
        <f>VLOOKUP(D1047,OP_LIST2,2,FALSE)</f>
        <v>#N/A</v>
      </c>
      <c r="D1047" s="1458"/>
      <c r="E1047" s="389"/>
      <c r="F1047" s="1441"/>
      <c r="G1047" s="1442"/>
      <c r="H1047" s="1443"/>
      <c r="I1047" s="1441"/>
      <c r="J1047" s="1442"/>
      <c r="K1047" s="1443"/>
      <c r="L1047" s="1440"/>
      <c r="M1047" s="7">
        <f>(IF($E1166&lt;&gt;0,$M$2,IF($L1166&lt;&gt;0,$M$2,"")))</f>
        <v>1</v>
      </c>
    </row>
    <row r="1048" spans="2:13" ht="15.75">
      <c r="B1048" s="1454"/>
      <c r="C1048" s="1459">
        <f>VLOOKUP(D1049,EBK_DEIN2,2,FALSE)</f>
        <v>4437</v>
      </c>
      <c r="D1048" s="1458" t="s">
        <v>794</v>
      </c>
      <c r="E1048" s="389"/>
      <c r="F1048" s="1444"/>
      <c r="G1048" s="1445"/>
      <c r="H1048" s="1446"/>
      <c r="I1048" s="1444"/>
      <c r="J1048" s="1445"/>
      <c r="K1048" s="1446"/>
      <c r="L1048" s="1440"/>
      <c r="M1048" s="7">
        <f>(IF($E1166&lt;&gt;0,$M$2,IF($L1166&lt;&gt;0,$M$2,"")))</f>
        <v>1</v>
      </c>
    </row>
    <row r="1049" spans="2:13" ht="15.75">
      <c r="B1049" s="1450"/>
      <c r="C1049" s="1587">
        <f>+C1048</f>
        <v>4437</v>
      </c>
      <c r="D1049" s="1452" t="s">
        <v>9</v>
      </c>
      <c r="E1049" s="389"/>
      <c r="F1049" s="1444"/>
      <c r="G1049" s="1445"/>
      <c r="H1049" s="1446"/>
      <c r="I1049" s="1444"/>
      <c r="J1049" s="1445"/>
      <c r="K1049" s="1446"/>
      <c r="L1049" s="1440"/>
      <c r="M1049" s="7">
        <f>(IF($E1166&lt;&gt;0,$M$2,IF($L1166&lt;&gt;0,$M$2,"")))</f>
        <v>1</v>
      </c>
    </row>
    <row r="1050" spans="2:13" ht="15.75">
      <c r="B1050" s="1456"/>
      <c r="C1050" s="1453"/>
      <c r="D1050" s="1457" t="s">
        <v>716</v>
      </c>
      <c r="E1050" s="389"/>
      <c r="F1050" s="1447"/>
      <c r="G1050" s="1448"/>
      <c r="H1050" s="1449"/>
      <c r="I1050" s="1447"/>
      <c r="J1050" s="1448"/>
      <c r="K1050" s="1449"/>
      <c r="L1050" s="1440"/>
      <c r="M1050" s="7">
        <f>(IF($E1166&lt;&gt;0,$M$2,IF($L1166&lt;&gt;0,$M$2,"")))</f>
        <v>1</v>
      </c>
    </row>
    <row r="1051" spans="2:14" ht="15.75">
      <c r="B1051" s="272">
        <v>100</v>
      </c>
      <c r="C1051" s="1816" t="s">
        <v>746</v>
      </c>
      <c r="D1051" s="1817"/>
      <c r="E1051" s="273">
        <f aca="true" t="shared" si="242" ref="E1051:L1051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0</v>
      </c>
      <c r="J1051" s="275">
        <f t="shared" si="242"/>
        <v>0</v>
      </c>
      <c r="K1051" s="276">
        <f t="shared" si="242"/>
        <v>0</v>
      </c>
      <c r="L1051" s="273">
        <f t="shared" si="242"/>
        <v>0</v>
      </c>
      <c r="M1051" s="12">
        <f aca="true" t="shared" si="243" ref="M1051:M1082">(IF($E1051&lt;&gt;0,$M$2,IF($L1051&lt;&gt;0,$M$2,"")))</f>
      </c>
      <c r="N1051" s="13"/>
    </row>
    <row r="1052" spans="2:14" ht="15.75">
      <c r="B1052" s="278"/>
      <c r="C1052" s="279">
        <v>101</v>
      </c>
      <c r="D1052" s="280" t="s">
        <v>747</v>
      </c>
      <c r="E1052" s="281">
        <f>F1052+G1052+H1052</f>
        <v>0</v>
      </c>
      <c r="F1052" s="152"/>
      <c r="G1052" s="153"/>
      <c r="H1052" s="1418"/>
      <c r="I1052" s="152"/>
      <c r="J1052" s="153"/>
      <c r="K1052" s="1418"/>
      <c r="L1052" s="281">
        <f>I1052+J1052+K1052</f>
        <v>0</v>
      </c>
      <c r="M1052" s="12">
        <f t="shared" si="243"/>
      </c>
      <c r="N1052" s="13"/>
    </row>
    <row r="1053" spans="2:14" ht="15.75">
      <c r="B1053" s="278"/>
      <c r="C1053" s="285">
        <v>102</v>
      </c>
      <c r="D1053" s="286" t="s">
        <v>748</v>
      </c>
      <c r="E1053" s="287">
        <f>F1053+G1053+H1053</f>
        <v>0</v>
      </c>
      <c r="F1053" s="173"/>
      <c r="G1053" s="174"/>
      <c r="H1053" s="1421"/>
      <c r="I1053" s="173"/>
      <c r="J1053" s="174"/>
      <c r="K1053" s="1421"/>
      <c r="L1053" s="287">
        <f>I1053+J1053+K1053</f>
        <v>0</v>
      </c>
      <c r="M1053" s="12">
        <f t="shared" si="243"/>
      </c>
      <c r="N1053" s="13"/>
    </row>
    <row r="1054" spans="2:14" ht="15.75">
      <c r="B1054" s="272">
        <v>200</v>
      </c>
      <c r="C1054" s="1812" t="s">
        <v>749</v>
      </c>
      <c r="D1054" s="1813"/>
      <c r="E1054" s="273">
        <f aca="true" t="shared" si="244" ref="E1054:L105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0</v>
      </c>
      <c r="J1054" s="275">
        <f t="shared" si="244"/>
        <v>0</v>
      </c>
      <c r="K1054" s="276">
        <f t="shared" si="244"/>
        <v>0</v>
      </c>
      <c r="L1054" s="273">
        <f t="shared" si="244"/>
        <v>0</v>
      </c>
      <c r="M1054" s="12">
        <f t="shared" si="243"/>
      </c>
      <c r="N1054" s="13"/>
    </row>
    <row r="1055" spans="2:14" ht="15.75">
      <c r="B1055" s="291"/>
      <c r="C1055" s="279">
        <v>201</v>
      </c>
      <c r="D1055" s="280" t="s">
        <v>750</v>
      </c>
      <c r="E1055" s="281">
        <f>F1055+G1055+H1055</f>
        <v>0</v>
      </c>
      <c r="F1055" s="152"/>
      <c r="G1055" s="153"/>
      <c r="H1055" s="1418"/>
      <c r="I1055" s="152"/>
      <c r="J1055" s="153"/>
      <c r="K1055" s="1418"/>
      <c r="L1055" s="281">
        <f>I1055+J1055+K1055</f>
        <v>0</v>
      </c>
      <c r="M1055" s="12">
        <f t="shared" si="243"/>
      </c>
      <c r="N1055" s="13"/>
    </row>
    <row r="1056" spans="2:14" ht="15.75">
      <c r="B1056" s="292"/>
      <c r="C1056" s="293">
        <v>202</v>
      </c>
      <c r="D1056" s="294" t="s">
        <v>751</v>
      </c>
      <c r="E1056" s="295">
        <f>F1056+G1056+H1056</f>
        <v>0</v>
      </c>
      <c r="F1056" s="158"/>
      <c r="G1056" s="159"/>
      <c r="H1056" s="1420"/>
      <c r="I1056" s="158"/>
      <c r="J1056" s="159"/>
      <c r="K1056" s="1420"/>
      <c r="L1056" s="295">
        <f>I1056+J1056+K1056</f>
        <v>0</v>
      </c>
      <c r="M1056" s="12">
        <f t="shared" si="243"/>
      </c>
      <c r="N1056" s="13"/>
    </row>
    <row r="1057" spans="2:14" ht="31.5">
      <c r="B1057" s="299"/>
      <c r="C1057" s="293">
        <v>205</v>
      </c>
      <c r="D1057" s="294" t="s">
        <v>597</v>
      </c>
      <c r="E1057" s="295">
        <f>F1057+G1057+H1057</f>
        <v>0</v>
      </c>
      <c r="F1057" s="158"/>
      <c r="G1057" s="159"/>
      <c r="H1057" s="1420"/>
      <c r="I1057" s="158"/>
      <c r="J1057" s="159"/>
      <c r="K1057" s="1420"/>
      <c r="L1057" s="295">
        <f>I1057+J1057+K1057</f>
        <v>0</v>
      </c>
      <c r="M1057" s="12">
        <f t="shared" si="243"/>
      </c>
      <c r="N1057" s="13"/>
    </row>
    <row r="1058" spans="2:14" ht="15.75">
      <c r="B1058" s="299"/>
      <c r="C1058" s="293">
        <v>208</v>
      </c>
      <c r="D1058" s="300" t="s">
        <v>598</v>
      </c>
      <c r="E1058" s="295">
        <f>F1058+G1058+H1058</f>
        <v>0</v>
      </c>
      <c r="F1058" s="158"/>
      <c r="G1058" s="159"/>
      <c r="H1058" s="1420"/>
      <c r="I1058" s="158"/>
      <c r="J1058" s="159"/>
      <c r="K1058" s="1420"/>
      <c r="L1058" s="295">
        <f>I1058+J1058+K1058</f>
        <v>0</v>
      </c>
      <c r="M1058" s="12">
        <f t="shared" si="243"/>
      </c>
      <c r="N1058" s="13"/>
    </row>
    <row r="1059" spans="2:14" ht="15.75">
      <c r="B1059" s="291"/>
      <c r="C1059" s="285">
        <v>209</v>
      </c>
      <c r="D1059" s="301" t="s">
        <v>599</v>
      </c>
      <c r="E1059" s="287">
        <f>F1059+G1059+H1059</f>
        <v>0</v>
      </c>
      <c r="F1059" s="173"/>
      <c r="G1059" s="174"/>
      <c r="H1059" s="1421"/>
      <c r="I1059" s="173"/>
      <c r="J1059" s="174"/>
      <c r="K1059" s="1421"/>
      <c r="L1059" s="287">
        <f>I1059+J1059+K1059</f>
        <v>0</v>
      </c>
      <c r="M1059" s="12">
        <f t="shared" si="243"/>
      </c>
      <c r="N1059" s="13"/>
    </row>
    <row r="1060" spans="2:14" ht="15.75">
      <c r="B1060" s="272">
        <v>500</v>
      </c>
      <c r="C1060" s="1814" t="s">
        <v>194</v>
      </c>
      <c r="D1060" s="1815"/>
      <c r="E1060" s="273">
        <f aca="true" t="shared" si="245" ref="E1060:L1060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0</v>
      </c>
      <c r="J1060" s="275">
        <f t="shared" si="245"/>
        <v>0</v>
      </c>
      <c r="K1060" s="276">
        <f t="shared" si="245"/>
        <v>0</v>
      </c>
      <c r="L1060" s="273">
        <f t="shared" si="245"/>
        <v>0</v>
      </c>
      <c r="M1060" s="12">
        <f t="shared" si="243"/>
      </c>
      <c r="N1060" s="13"/>
    </row>
    <row r="1061" spans="2:14" ht="15.75">
      <c r="B1061" s="291"/>
      <c r="C1061" s="302">
        <v>551</v>
      </c>
      <c r="D1061" s="303" t="s">
        <v>195</v>
      </c>
      <c r="E1061" s="281">
        <f aca="true" t="shared" si="246" ref="E1061:E1068">F1061+G1061+H1061</f>
        <v>0</v>
      </c>
      <c r="F1061" s="152"/>
      <c r="G1061" s="153"/>
      <c r="H1061" s="1418"/>
      <c r="I1061" s="152"/>
      <c r="J1061" s="153"/>
      <c r="K1061" s="1418"/>
      <c r="L1061" s="281">
        <f aca="true" t="shared" si="247" ref="L1061:L1068">I1061+J1061+K1061</f>
        <v>0</v>
      </c>
      <c r="M1061" s="12">
        <f t="shared" si="243"/>
      </c>
      <c r="N1061" s="13"/>
    </row>
    <row r="1062" spans="2:14" ht="15.75">
      <c r="B1062" s="291"/>
      <c r="C1062" s="304">
        <v>552</v>
      </c>
      <c r="D1062" s="305" t="s">
        <v>912</v>
      </c>
      <c r="E1062" s="295">
        <f t="shared" si="246"/>
        <v>0</v>
      </c>
      <c r="F1062" s="158"/>
      <c r="G1062" s="159"/>
      <c r="H1062" s="1420"/>
      <c r="I1062" s="158"/>
      <c r="J1062" s="159"/>
      <c r="K1062" s="1420"/>
      <c r="L1062" s="295">
        <f t="shared" si="247"/>
        <v>0</v>
      </c>
      <c r="M1062" s="12">
        <f t="shared" si="243"/>
      </c>
      <c r="N1062" s="13"/>
    </row>
    <row r="1063" spans="2:14" ht="15.75">
      <c r="B1063" s="306"/>
      <c r="C1063" s="304">
        <v>558</v>
      </c>
      <c r="D1063" s="307" t="s">
        <v>873</v>
      </c>
      <c r="E1063" s="295">
        <f t="shared" si="246"/>
        <v>0</v>
      </c>
      <c r="F1063" s="488">
        <v>0</v>
      </c>
      <c r="G1063" s="489">
        <v>0</v>
      </c>
      <c r="H1063" s="160">
        <v>0</v>
      </c>
      <c r="I1063" s="488">
        <v>0</v>
      </c>
      <c r="J1063" s="489">
        <v>0</v>
      </c>
      <c r="K1063" s="160">
        <v>0</v>
      </c>
      <c r="L1063" s="295">
        <f t="shared" si="247"/>
        <v>0</v>
      </c>
      <c r="M1063" s="12">
        <f t="shared" si="243"/>
      </c>
      <c r="N1063" s="13"/>
    </row>
    <row r="1064" spans="2:14" ht="15.75">
      <c r="B1064" s="306"/>
      <c r="C1064" s="304">
        <v>560</v>
      </c>
      <c r="D1064" s="307" t="s">
        <v>196</v>
      </c>
      <c r="E1064" s="295">
        <f t="shared" si="246"/>
        <v>0</v>
      </c>
      <c r="F1064" s="158"/>
      <c r="G1064" s="159"/>
      <c r="H1064" s="1420"/>
      <c r="I1064" s="158"/>
      <c r="J1064" s="159"/>
      <c r="K1064" s="1420"/>
      <c r="L1064" s="295">
        <f t="shared" si="247"/>
        <v>0</v>
      </c>
      <c r="M1064" s="12">
        <f t="shared" si="243"/>
      </c>
      <c r="N1064" s="13"/>
    </row>
    <row r="1065" spans="2:14" ht="15.75">
      <c r="B1065" s="306"/>
      <c r="C1065" s="304">
        <v>580</v>
      </c>
      <c r="D1065" s="305" t="s">
        <v>197</v>
      </c>
      <c r="E1065" s="295">
        <f t="shared" si="246"/>
        <v>0</v>
      </c>
      <c r="F1065" s="158"/>
      <c r="G1065" s="159"/>
      <c r="H1065" s="1420"/>
      <c r="I1065" s="158"/>
      <c r="J1065" s="159"/>
      <c r="K1065" s="1420"/>
      <c r="L1065" s="295">
        <f t="shared" si="247"/>
        <v>0</v>
      </c>
      <c r="M1065" s="12">
        <f t="shared" si="243"/>
      </c>
      <c r="N1065" s="13"/>
    </row>
    <row r="1066" spans="2:14" ht="15.75">
      <c r="B1066" s="291"/>
      <c r="C1066" s="304">
        <v>588</v>
      </c>
      <c r="D1066" s="305" t="s">
        <v>875</v>
      </c>
      <c r="E1066" s="295">
        <f t="shared" si="246"/>
        <v>0</v>
      </c>
      <c r="F1066" s="488">
        <v>0</v>
      </c>
      <c r="G1066" s="489">
        <v>0</v>
      </c>
      <c r="H1066" s="160">
        <v>0</v>
      </c>
      <c r="I1066" s="488">
        <v>0</v>
      </c>
      <c r="J1066" s="489">
        <v>0</v>
      </c>
      <c r="K1066" s="160">
        <v>0</v>
      </c>
      <c r="L1066" s="295">
        <f t="shared" si="247"/>
        <v>0</v>
      </c>
      <c r="M1066" s="12">
        <f t="shared" si="243"/>
      </c>
      <c r="N1066" s="13"/>
    </row>
    <row r="1067" spans="2:14" ht="31.5">
      <c r="B1067" s="291"/>
      <c r="C1067" s="308">
        <v>590</v>
      </c>
      <c r="D1067" s="309" t="s">
        <v>198</v>
      </c>
      <c r="E1067" s="287">
        <f t="shared" si="246"/>
        <v>0</v>
      </c>
      <c r="F1067" s="173"/>
      <c r="G1067" s="174"/>
      <c r="H1067" s="1421"/>
      <c r="I1067" s="173"/>
      <c r="J1067" s="174"/>
      <c r="K1067" s="1421"/>
      <c r="L1067" s="287">
        <f t="shared" si="247"/>
        <v>0</v>
      </c>
      <c r="M1067" s="12">
        <f t="shared" si="243"/>
      </c>
      <c r="N1067" s="13"/>
    </row>
    <row r="1068" spans="2:14" ht="15.75">
      <c r="B1068" s="272">
        <v>800</v>
      </c>
      <c r="C1068" s="1810" t="s">
        <v>199</v>
      </c>
      <c r="D1068" s="1811"/>
      <c r="E1068" s="310">
        <f t="shared" si="246"/>
        <v>0</v>
      </c>
      <c r="F1068" s="1422"/>
      <c r="G1068" s="1423"/>
      <c r="H1068" s="1424"/>
      <c r="I1068" s="1422"/>
      <c r="J1068" s="1423"/>
      <c r="K1068" s="1424"/>
      <c r="L1068" s="310">
        <f t="shared" si="247"/>
        <v>0</v>
      </c>
      <c r="M1068" s="12">
        <f t="shared" si="243"/>
      </c>
      <c r="N1068" s="13"/>
    </row>
    <row r="1069" spans="2:14" ht="15.75">
      <c r="B1069" s="272">
        <v>1000</v>
      </c>
      <c r="C1069" s="1812" t="s">
        <v>200</v>
      </c>
      <c r="D1069" s="1813"/>
      <c r="E1069" s="310">
        <f aca="true" t="shared" si="248" ref="E1069:L1069">SUM(E1070:E1086)</f>
        <v>205</v>
      </c>
      <c r="F1069" s="274">
        <f t="shared" si="248"/>
        <v>205</v>
      </c>
      <c r="G1069" s="275">
        <f t="shared" si="248"/>
        <v>0</v>
      </c>
      <c r="H1069" s="276">
        <f t="shared" si="248"/>
        <v>0</v>
      </c>
      <c r="I1069" s="274">
        <f t="shared" si="248"/>
        <v>205</v>
      </c>
      <c r="J1069" s="275">
        <f t="shared" si="248"/>
        <v>0</v>
      </c>
      <c r="K1069" s="276">
        <f t="shared" si="248"/>
        <v>0</v>
      </c>
      <c r="L1069" s="310">
        <f t="shared" si="248"/>
        <v>205</v>
      </c>
      <c r="M1069" s="12">
        <f t="shared" si="243"/>
        <v>1</v>
      </c>
      <c r="N1069" s="13"/>
    </row>
    <row r="1070" spans="2:14" ht="15.75">
      <c r="B1070" s="292"/>
      <c r="C1070" s="279">
        <v>1011</v>
      </c>
      <c r="D1070" s="311" t="s">
        <v>201</v>
      </c>
      <c r="E1070" s="281">
        <f aca="true" t="shared" si="249" ref="E1070:E1086">F1070+G1070+H1070</f>
        <v>0</v>
      </c>
      <c r="F1070" s="152"/>
      <c r="G1070" s="153"/>
      <c r="H1070" s="1418"/>
      <c r="I1070" s="152"/>
      <c r="J1070" s="153"/>
      <c r="K1070" s="1418"/>
      <c r="L1070" s="281">
        <f aca="true" t="shared" si="250" ref="L1070:L1086">I1070+J1070+K1070</f>
        <v>0</v>
      </c>
      <c r="M1070" s="12">
        <f t="shared" si="243"/>
      </c>
      <c r="N1070" s="13"/>
    </row>
    <row r="1071" spans="2:14" ht="15.75">
      <c r="B1071" s="292"/>
      <c r="C1071" s="293">
        <v>1012</v>
      </c>
      <c r="D1071" s="294" t="s">
        <v>202</v>
      </c>
      <c r="E1071" s="295">
        <f t="shared" si="249"/>
        <v>205</v>
      </c>
      <c r="F1071" s="158">
        <v>205</v>
      </c>
      <c r="G1071" s="159"/>
      <c r="H1071" s="1420"/>
      <c r="I1071" s="158">
        <v>205</v>
      </c>
      <c r="J1071" s="159"/>
      <c r="K1071" s="1420"/>
      <c r="L1071" s="295">
        <f t="shared" si="250"/>
        <v>205</v>
      </c>
      <c r="M1071" s="12">
        <f t="shared" si="243"/>
        <v>1</v>
      </c>
      <c r="N1071" s="13"/>
    </row>
    <row r="1072" spans="2:14" ht="15.75">
      <c r="B1072" s="292"/>
      <c r="C1072" s="293">
        <v>1013</v>
      </c>
      <c r="D1072" s="294" t="s">
        <v>203</v>
      </c>
      <c r="E1072" s="295">
        <f t="shared" si="249"/>
        <v>0</v>
      </c>
      <c r="F1072" s="158"/>
      <c r="G1072" s="159"/>
      <c r="H1072" s="1420"/>
      <c r="I1072" s="158"/>
      <c r="J1072" s="159"/>
      <c r="K1072" s="1420"/>
      <c r="L1072" s="295">
        <f t="shared" si="250"/>
        <v>0</v>
      </c>
      <c r="M1072" s="12">
        <f t="shared" si="243"/>
      </c>
      <c r="N1072" s="13"/>
    </row>
    <row r="1073" spans="2:14" ht="15.75">
      <c r="B1073" s="292"/>
      <c r="C1073" s="293">
        <v>1014</v>
      </c>
      <c r="D1073" s="294" t="s">
        <v>204</v>
      </c>
      <c r="E1073" s="295">
        <f t="shared" si="249"/>
        <v>0</v>
      </c>
      <c r="F1073" s="158"/>
      <c r="G1073" s="159"/>
      <c r="H1073" s="1420"/>
      <c r="I1073" s="158"/>
      <c r="J1073" s="159"/>
      <c r="K1073" s="1420"/>
      <c r="L1073" s="295">
        <f t="shared" si="250"/>
        <v>0</v>
      </c>
      <c r="M1073" s="12">
        <f t="shared" si="243"/>
      </c>
      <c r="N1073" s="13"/>
    </row>
    <row r="1074" spans="2:14" ht="15.75">
      <c r="B1074" s="292"/>
      <c r="C1074" s="293">
        <v>1015</v>
      </c>
      <c r="D1074" s="294" t="s">
        <v>205</v>
      </c>
      <c r="E1074" s="295">
        <f t="shared" si="249"/>
        <v>0</v>
      </c>
      <c r="F1074" s="158"/>
      <c r="G1074" s="159"/>
      <c r="H1074" s="1420"/>
      <c r="I1074" s="158"/>
      <c r="J1074" s="159"/>
      <c r="K1074" s="1420"/>
      <c r="L1074" s="295">
        <f t="shared" si="250"/>
        <v>0</v>
      </c>
      <c r="M1074" s="12">
        <f t="shared" si="243"/>
      </c>
      <c r="N1074" s="13"/>
    </row>
    <row r="1075" spans="2:14" ht="15.75">
      <c r="B1075" s="292"/>
      <c r="C1075" s="312">
        <v>1016</v>
      </c>
      <c r="D1075" s="313" t="s">
        <v>206</v>
      </c>
      <c r="E1075" s="314">
        <f t="shared" si="249"/>
        <v>0</v>
      </c>
      <c r="F1075" s="164"/>
      <c r="G1075" s="165"/>
      <c r="H1075" s="1419"/>
      <c r="I1075" s="164"/>
      <c r="J1075" s="165"/>
      <c r="K1075" s="1419"/>
      <c r="L1075" s="314">
        <f t="shared" si="250"/>
        <v>0</v>
      </c>
      <c r="M1075" s="12">
        <f t="shared" si="243"/>
      </c>
      <c r="N1075" s="13"/>
    </row>
    <row r="1076" spans="2:14" ht="15.75">
      <c r="B1076" s="278"/>
      <c r="C1076" s="318">
        <v>1020</v>
      </c>
      <c r="D1076" s="319" t="s">
        <v>207</v>
      </c>
      <c r="E1076" s="320">
        <f t="shared" si="249"/>
        <v>0</v>
      </c>
      <c r="F1076" s="454"/>
      <c r="G1076" s="455"/>
      <c r="H1076" s="1428"/>
      <c r="I1076" s="454"/>
      <c r="J1076" s="455"/>
      <c r="K1076" s="1428"/>
      <c r="L1076" s="320">
        <f t="shared" si="250"/>
        <v>0</v>
      </c>
      <c r="M1076" s="12">
        <f t="shared" si="243"/>
      </c>
      <c r="N1076" s="13"/>
    </row>
    <row r="1077" spans="2:14" ht="15.75">
      <c r="B1077" s="292"/>
      <c r="C1077" s="324">
        <v>1030</v>
      </c>
      <c r="D1077" s="325" t="s">
        <v>208</v>
      </c>
      <c r="E1077" s="326">
        <f t="shared" si="249"/>
        <v>0</v>
      </c>
      <c r="F1077" s="449"/>
      <c r="G1077" s="450"/>
      <c r="H1077" s="1425"/>
      <c r="I1077" s="449"/>
      <c r="J1077" s="450"/>
      <c r="K1077" s="1425"/>
      <c r="L1077" s="326">
        <f t="shared" si="250"/>
        <v>0</v>
      </c>
      <c r="M1077" s="12">
        <f t="shared" si="243"/>
      </c>
      <c r="N1077" s="13"/>
    </row>
    <row r="1078" spans="2:14" ht="15.75">
      <c r="B1078" s="292"/>
      <c r="C1078" s="318">
        <v>1051</v>
      </c>
      <c r="D1078" s="331" t="s">
        <v>209</v>
      </c>
      <c r="E1078" s="320">
        <f t="shared" si="249"/>
        <v>0</v>
      </c>
      <c r="F1078" s="454"/>
      <c r="G1078" s="455"/>
      <c r="H1078" s="1428"/>
      <c r="I1078" s="454"/>
      <c r="J1078" s="455"/>
      <c r="K1078" s="1428"/>
      <c r="L1078" s="320">
        <f t="shared" si="250"/>
        <v>0</v>
      </c>
      <c r="M1078" s="12">
        <f t="shared" si="243"/>
      </c>
      <c r="N1078" s="13"/>
    </row>
    <row r="1079" spans="2:14" ht="15.75">
      <c r="B1079" s="292"/>
      <c r="C1079" s="293">
        <v>1052</v>
      </c>
      <c r="D1079" s="294" t="s">
        <v>210</v>
      </c>
      <c r="E1079" s="295">
        <f t="shared" si="249"/>
        <v>0</v>
      </c>
      <c r="F1079" s="158"/>
      <c r="G1079" s="159"/>
      <c r="H1079" s="1420"/>
      <c r="I1079" s="158"/>
      <c r="J1079" s="159"/>
      <c r="K1079" s="1420"/>
      <c r="L1079" s="295">
        <f t="shared" si="250"/>
        <v>0</v>
      </c>
      <c r="M1079" s="12">
        <f t="shared" si="243"/>
      </c>
      <c r="N1079" s="13"/>
    </row>
    <row r="1080" spans="2:14" ht="15.75">
      <c r="B1080" s="292"/>
      <c r="C1080" s="324">
        <v>1053</v>
      </c>
      <c r="D1080" s="325" t="s">
        <v>876</v>
      </c>
      <c r="E1080" s="326">
        <f t="shared" si="249"/>
        <v>0</v>
      </c>
      <c r="F1080" s="449"/>
      <c r="G1080" s="450"/>
      <c r="H1080" s="1425"/>
      <c r="I1080" s="449"/>
      <c r="J1080" s="450"/>
      <c r="K1080" s="1425"/>
      <c r="L1080" s="326">
        <f t="shared" si="250"/>
        <v>0</v>
      </c>
      <c r="M1080" s="12">
        <f t="shared" si="243"/>
      </c>
      <c r="N1080" s="13"/>
    </row>
    <row r="1081" spans="2:14" ht="15.75">
      <c r="B1081" s="292"/>
      <c r="C1081" s="318">
        <v>1062</v>
      </c>
      <c r="D1081" s="319" t="s">
        <v>211</v>
      </c>
      <c r="E1081" s="320">
        <f t="shared" si="249"/>
        <v>0</v>
      </c>
      <c r="F1081" s="454"/>
      <c r="G1081" s="455"/>
      <c r="H1081" s="1428"/>
      <c r="I1081" s="454"/>
      <c r="J1081" s="455"/>
      <c r="K1081" s="1428"/>
      <c r="L1081" s="320">
        <f t="shared" si="250"/>
        <v>0</v>
      </c>
      <c r="M1081" s="12">
        <f t="shared" si="243"/>
      </c>
      <c r="N1081" s="13"/>
    </row>
    <row r="1082" spans="2:14" ht="15.75">
      <c r="B1082" s="292"/>
      <c r="C1082" s="324">
        <v>1063</v>
      </c>
      <c r="D1082" s="332" t="s">
        <v>803</v>
      </c>
      <c r="E1082" s="326">
        <f t="shared" si="249"/>
        <v>0</v>
      </c>
      <c r="F1082" s="449"/>
      <c r="G1082" s="450"/>
      <c r="H1082" s="1425"/>
      <c r="I1082" s="449"/>
      <c r="J1082" s="450"/>
      <c r="K1082" s="1425"/>
      <c r="L1082" s="326">
        <f t="shared" si="250"/>
        <v>0</v>
      </c>
      <c r="M1082" s="12">
        <f t="shared" si="243"/>
      </c>
      <c r="N1082" s="13"/>
    </row>
    <row r="1083" spans="2:14" ht="15.75">
      <c r="B1083" s="292"/>
      <c r="C1083" s="333">
        <v>1069</v>
      </c>
      <c r="D1083" s="334" t="s">
        <v>212</v>
      </c>
      <c r="E1083" s="335">
        <f t="shared" si="249"/>
        <v>0</v>
      </c>
      <c r="F1083" s="600"/>
      <c r="G1083" s="601"/>
      <c r="H1083" s="1427"/>
      <c r="I1083" s="600"/>
      <c r="J1083" s="601"/>
      <c r="K1083" s="1427"/>
      <c r="L1083" s="335">
        <f t="shared" si="250"/>
        <v>0</v>
      </c>
      <c r="M1083" s="12">
        <f aca="true" t="shared" si="251" ref="M1083:M1114">(IF($E1083&lt;&gt;0,$M$2,IF($L1083&lt;&gt;0,$M$2,"")))</f>
      </c>
      <c r="N1083" s="13"/>
    </row>
    <row r="1084" spans="2:14" ht="15.75">
      <c r="B1084" s="278"/>
      <c r="C1084" s="318">
        <v>1091</v>
      </c>
      <c r="D1084" s="331" t="s">
        <v>913</v>
      </c>
      <c r="E1084" s="320">
        <f t="shared" si="249"/>
        <v>0</v>
      </c>
      <c r="F1084" s="454"/>
      <c r="G1084" s="455"/>
      <c r="H1084" s="1428"/>
      <c r="I1084" s="454"/>
      <c r="J1084" s="455"/>
      <c r="K1084" s="1428"/>
      <c r="L1084" s="320">
        <f t="shared" si="250"/>
        <v>0</v>
      </c>
      <c r="M1084" s="12">
        <f t="shared" si="251"/>
      </c>
      <c r="N1084" s="13"/>
    </row>
    <row r="1085" spans="2:14" ht="15.75">
      <c r="B1085" s="292"/>
      <c r="C1085" s="293">
        <v>1092</v>
      </c>
      <c r="D1085" s="294" t="s">
        <v>305</v>
      </c>
      <c r="E1085" s="295">
        <f t="shared" si="249"/>
        <v>0</v>
      </c>
      <c r="F1085" s="158"/>
      <c r="G1085" s="159"/>
      <c r="H1085" s="1420"/>
      <c r="I1085" s="158"/>
      <c r="J1085" s="159"/>
      <c r="K1085" s="1420"/>
      <c r="L1085" s="295">
        <f t="shared" si="250"/>
        <v>0</v>
      </c>
      <c r="M1085" s="12">
        <f t="shared" si="251"/>
      </c>
      <c r="N1085" s="13"/>
    </row>
    <row r="1086" spans="2:14" ht="15.75">
      <c r="B1086" s="292"/>
      <c r="C1086" s="285">
        <v>1098</v>
      </c>
      <c r="D1086" s="339" t="s">
        <v>213</v>
      </c>
      <c r="E1086" s="287">
        <f t="shared" si="249"/>
        <v>0</v>
      </c>
      <c r="F1086" s="173"/>
      <c r="G1086" s="174"/>
      <c r="H1086" s="1421"/>
      <c r="I1086" s="173"/>
      <c r="J1086" s="174"/>
      <c r="K1086" s="1421"/>
      <c r="L1086" s="287">
        <f t="shared" si="250"/>
        <v>0</v>
      </c>
      <c r="M1086" s="12">
        <f t="shared" si="251"/>
      </c>
      <c r="N1086" s="13"/>
    </row>
    <row r="1087" spans="2:14" ht="15.75">
      <c r="B1087" s="272">
        <v>1900</v>
      </c>
      <c r="C1087" s="1806" t="s">
        <v>272</v>
      </c>
      <c r="D1087" s="1807"/>
      <c r="E1087" s="310">
        <f aca="true" t="shared" si="252" ref="E1087:L1087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>
        <f t="shared" si="251"/>
      </c>
      <c r="N1087" s="13"/>
    </row>
    <row r="1088" spans="2:14" ht="15.75">
      <c r="B1088" s="292"/>
      <c r="C1088" s="279">
        <v>1901</v>
      </c>
      <c r="D1088" s="340" t="s">
        <v>914</v>
      </c>
      <c r="E1088" s="281">
        <f>F1088+G1088+H1088</f>
        <v>0</v>
      </c>
      <c r="F1088" s="152"/>
      <c r="G1088" s="153"/>
      <c r="H1088" s="1418"/>
      <c r="I1088" s="152"/>
      <c r="J1088" s="153"/>
      <c r="K1088" s="1418"/>
      <c r="L1088" s="281">
        <f>I1088+J1088+K1088</f>
        <v>0</v>
      </c>
      <c r="M1088" s="12">
        <f t="shared" si="251"/>
      </c>
      <c r="N1088" s="13"/>
    </row>
    <row r="1089" spans="2:14" ht="15.75">
      <c r="B1089" s="341"/>
      <c r="C1089" s="293">
        <v>1981</v>
      </c>
      <c r="D1089" s="342" t="s">
        <v>915</v>
      </c>
      <c r="E1089" s="295">
        <f>F1089+G1089+H1089</f>
        <v>0</v>
      </c>
      <c r="F1089" s="158"/>
      <c r="G1089" s="159"/>
      <c r="H1089" s="1420"/>
      <c r="I1089" s="158"/>
      <c r="J1089" s="159"/>
      <c r="K1089" s="1420"/>
      <c r="L1089" s="295">
        <f>I1089+J1089+K1089</f>
        <v>0</v>
      </c>
      <c r="M1089" s="12">
        <f t="shared" si="251"/>
      </c>
      <c r="N1089" s="13"/>
    </row>
    <row r="1090" spans="2:14" ht="15.75">
      <c r="B1090" s="292"/>
      <c r="C1090" s="285">
        <v>1991</v>
      </c>
      <c r="D1090" s="343" t="s">
        <v>916</v>
      </c>
      <c r="E1090" s="287">
        <f>F1090+G1090+H1090</f>
        <v>0</v>
      </c>
      <c r="F1090" s="173"/>
      <c r="G1090" s="174"/>
      <c r="H1090" s="1421"/>
      <c r="I1090" s="173"/>
      <c r="J1090" s="174"/>
      <c r="K1090" s="1421"/>
      <c r="L1090" s="287">
        <f>I1090+J1090+K1090</f>
        <v>0</v>
      </c>
      <c r="M1090" s="12">
        <f t="shared" si="251"/>
      </c>
      <c r="N1090" s="13"/>
    </row>
    <row r="1091" spans="2:14" ht="15.75">
      <c r="B1091" s="272">
        <v>2100</v>
      </c>
      <c r="C1091" s="1806" t="s">
        <v>724</v>
      </c>
      <c r="D1091" s="1807"/>
      <c r="E1091" s="310">
        <f aca="true" t="shared" si="253" ref="E1091:L1091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>
        <f t="shared" si="251"/>
      </c>
      <c r="N1091" s="13"/>
    </row>
    <row r="1092" spans="2:14" ht="15.75">
      <c r="B1092" s="292"/>
      <c r="C1092" s="279">
        <v>2110</v>
      </c>
      <c r="D1092" s="344" t="s">
        <v>214</v>
      </c>
      <c r="E1092" s="281">
        <f>F1092+G1092+H1092</f>
        <v>0</v>
      </c>
      <c r="F1092" s="152"/>
      <c r="G1092" s="153"/>
      <c r="H1092" s="1418"/>
      <c r="I1092" s="152"/>
      <c r="J1092" s="153"/>
      <c r="K1092" s="1418"/>
      <c r="L1092" s="281">
        <f>I1092+J1092+K1092</f>
        <v>0</v>
      </c>
      <c r="M1092" s="12">
        <f t="shared" si="251"/>
      </c>
      <c r="N1092" s="13"/>
    </row>
    <row r="1093" spans="2:14" ht="15.75">
      <c r="B1093" s="341"/>
      <c r="C1093" s="293">
        <v>2120</v>
      </c>
      <c r="D1093" s="300" t="s">
        <v>215</v>
      </c>
      <c r="E1093" s="295">
        <f>F1093+G1093+H1093</f>
        <v>0</v>
      </c>
      <c r="F1093" s="158"/>
      <c r="G1093" s="159"/>
      <c r="H1093" s="1420"/>
      <c r="I1093" s="158"/>
      <c r="J1093" s="159"/>
      <c r="K1093" s="1420"/>
      <c r="L1093" s="295">
        <f>I1093+J1093+K1093</f>
        <v>0</v>
      </c>
      <c r="M1093" s="12">
        <f t="shared" si="251"/>
      </c>
      <c r="N1093" s="13"/>
    </row>
    <row r="1094" spans="2:14" ht="15.75">
      <c r="B1094" s="341"/>
      <c r="C1094" s="293">
        <v>2125</v>
      </c>
      <c r="D1094" s="300" t="s">
        <v>216</v>
      </c>
      <c r="E1094" s="295">
        <f>F1094+G1094+H1094</f>
        <v>0</v>
      </c>
      <c r="F1094" s="488">
        <v>0</v>
      </c>
      <c r="G1094" s="489">
        <v>0</v>
      </c>
      <c r="H1094" s="160">
        <v>0</v>
      </c>
      <c r="I1094" s="488">
        <v>0</v>
      </c>
      <c r="J1094" s="489">
        <v>0</v>
      </c>
      <c r="K1094" s="160">
        <v>0</v>
      </c>
      <c r="L1094" s="295">
        <f>I1094+J1094+K1094</f>
        <v>0</v>
      </c>
      <c r="M1094" s="12">
        <f t="shared" si="251"/>
      </c>
      <c r="N1094" s="13"/>
    </row>
    <row r="1095" spans="2:14" ht="15.75">
      <c r="B1095" s="291"/>
      <c r="C1095" s="293">
        <v>2140</v>
      </c>
      <c r="D1095" s="300" t="s">
        <v>217</v>
      </c>
      <c r="E1095" s="295">
        <f>F1095+G1095+H1095</f>
        <v>0</v>
      </c>
      <c r="F1095" s="488">
        <v>0</v>
      </c>
      <c r="G1095" s="489">
        <v>0</v>
      </c>
      <c r="H1095" s="160">
        <v>0</v>
      </c>
      <c r="I1095" s="488">
        <v>0</v>
      </c>
      <c r="J1095" s="489">
        <v>0</v>
      </c>
      <c r="K1095" s="160">
        <v>0</v>
      </c>
      <c r="L1095" s="295">
        <f>I1095+J1095+K1095</f>
        <v>0</v>
      </c>
      <c r="M1095" s="12">
        <f t="shared" si="251"/>
      </c>
      <c r="N1095" s="13"/>
    </row>
    <row r="1096" spans="2:14" ht="15.75">
      <c r="B1096" s="292"/>
      <c r="C1096" s="285">
        <v>2190</v>
      </c>
      <c r="D1096" s="345" t="s">
        <v>218</v>
      </c>
      <c r="E1096" s="287">
        <f>F1096+G1096+H1096</f>
        <v>0</v>
      </c>
      <c r="F1096" s="173"/>
      <c r="G1096" s="174"/>
      <c r="H1096" s="1421"/>
      <c r="I1096" s="173"/>
      <c r="J1096" s="174"/>
      <c r="K1096" s="1421"/>
      <c r="L1096" s="287">
        <f>I1096+J1096+K1096</f>
        <v>0</v>
      </c>
      <c r="M1096" s="12">
        <f t="shared" si="251"/>
      </c>
      <c r="N1096" s="13"/>
    </row>
    <row r="1097" spans="2:14" ht="15.75">
      <c r="B1097" s="272">
        <v>2200</v>
      </c>
      <c r="C1097" s="1806" t="s">
        <v>219</v>
      </c>
      <c r="D1097" s="1807"/>
      <c r="E1097" s="310">
        <f aca="true" t="shared" si="254" ref="E1097:L1097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>
        <f t="shared" si="251"/>
      </c>
      <c r="N1097" s="13"/>
    </row>
    <row r="1098" spans="2:14" ht="15.75">
      <c r="B1098" s="292"/>
      <c r="C1098" s="279">
        <v>2221</v>
      </c>
      <c r="D1098" s="280" t="s">
        <v>306</v>
      </c>
      <c r="E1098" s="281">
        <f aca="true" t="shared" si="255" ref="E1098:E1103">F1098+G1098+H1098</f>
        <v>0</v>
      </c>
      <c r="F1098" s="152"/>
      <c r="G1098" s="153"/>
      <c r="H1098" s="1418"/>
      <c r="I1098" s="152"/>
      <c r="J1098" s="153"/>
      <c r="K1098" s="1418"/>
      <c r="L1098" s="281">
        <f aca="true" t="shared" si="256" ref="L1098:L1103">I1098+J1098+K1098</f>
        <v>0</v>
      </c>
      <c r="M1098" s="12">
        <f t="shared" si="251"/>
      </c>
      <c r="N1098" s="13"/>
    </row>
    <row r="1099" spans="2:14" ht="15.75">
      <c r="B1099" s="292"/>
      <c r="C1099" s="285">
        <v>2224</v>
      </c>
      <c r="D1099" s="286" t="s">
        <v>220</v>
      </c>
      <c r="E1099" s="287">
        <f t="shared" si="255"/>
        <v>0</v>
      </c>
      <c r="F1099" s="173"/>
      <c r="G1099" s="174"/>
      <c r="H1099" s="1421"/>
      <c r="I1099" s="173"/>
      <c r="J1099" s="174"/>
      <c r="K1099" s="1421"/>
      <c r="L1099" s="287">
        <f t="shared" si="256"/>
        <v>0</v>
      </c>
      <c r="M1099" s="12">
        <f t="shared" si="251"/>
      </c>
      <c r="N1099" s="13"/>
    </row>
    <row r="1100" spans="2:14" ht="15.75">
      <c r="B1100" s="272">
        <v>2500</v>
      </c>
      <c r="C1100" s="1806" t="s">
        <v>221</v>
      </c>
      <c r="D1100" s="1807"/>
      <c r="E1100" s="310">
        <f t="shared" si="255"/>
        <v>0</v>
      </c>
      <c r="F1100" s="1422"/>
      <c r="G1100" s="1423"/>
      <c r="H1100" s="1424"/>
      <c r="I1100" s="1422"/>
      <c r="J1100" s="1423"/>
      <c r="K1100" s="1424"/>
      <c r="L1100" s="310">
        <f t="shared" si="256"/>
        <v>0</v>
      </c>
      <c r="M1100" s="12">
        <f t="shared" si="251"/>
      </c>
      <c r="N1100" s="13"/>
    </row>
    <row r="1101" spans="2:14" ht="15.75">
      <c r="B1101" s="272">
        <v>2600</v>
      </c>
      <c r="C1101" s="1808" t="s">
        <v>222</v>
      </c>
      <c r="D1101" s="1809"/>
      <c r="E1101" s="310">
        <f t="shared" si="255"/>
        <v>0</v>
      </c>
      <c r="F1101" s="1422"/>
      <c r="G1101" s="1423"/>
      <c r="H1101" s="1424"/>
      <c r="I1101" s="1422"/>
      <c r="J1101" s="1423"/>
      <c r="K1101" s="1424"/>
      <c r="L1101" s="310">
        <f t="shared" si="256"/>
        <v>0</v>
      </c>
      <c r="M1101" s="12">
        <f t="shared" si="251"/>
      </c>
      <c r="N1101" s="13"/>
    </row>
    <row r="1102" spans="2:14" ht="15.75">
      <c r="B1102" s="272">
        <v>2700</v>
      </c>
      <c r="C1102" s="1808" t="s">
        <v>223</v>
      </c>
      <c r="D1102" s="1809"/>
      <c r="E1102" s="310">
        <f t="shared" si="255"/>
        <v>0</v>
      </c>
      <c r="F1102" s="1422"/>
      <c r="G1102" s="1423"/>
      <c r="H1102" s="1424"/>
      <c r="I1102" s="1422"/>
      <c r="J1102" s="1423"/>
      <c r="K1102" s="1424"/>
      <c r="L1102" s="310">
        <f t="shared" si="256"/>
        <v>0</v>
      </c>
      <c r="M1102" s="12">
        <f t="shared" si="251"/>
      </c>
      <c r="N1102" s="13"/>
    </row>
    <row r="1103" spans="2:14" ht="15.75">
      <c r="B1103" s="272">
        <v>2800</v>
      </c>
      <c r="C1103" s="1808" t="s">
        <v>1664</v>
      </c>
      <c r="D1103" s="1809"/>
      <c r="E1103" s="310">
        <f t="shared" si="255"/>
        <v>0</v>
      </c>
      <c r="F1103" s="1422"/>
      <c r="G1103" s="1423"/>
      <c r="H1103" s="1424"/>
      <c r="I1103" s="1422"/>
      <c r="J1103" s="1423"/>
      <c r="K1103" s="1424"/>
      <c r="L1103" s="310">
        <f t="shared" si="256"/>
        <v>0</v>
      </c>
      <c r="M1103" s="12">
        <f t="shared" si="251"/>
      </c>
      <c r="N1103" s="13"/>
    </row>
    <row r="1104" spans="2:14" ht="15.75">
      <c r="B1104" s="272">
        <v>2900</v>
      </c>
      <c r="C1104" s="1806" t="s">
        <v>224</v>
      </c>
      <c r="D1104" s="1807"/>
      <c r="E1104" s="310">
        <f aca="true" t="shared" si="257" ref="E1104:L1104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>
        <f t="shared" si="251"/>
      </c>
      <c r="N1104" s="13"/>
    </row>
    <row r="1105" spans="2:14" ht="15.75">
      <c r="B1105" s="346"/>
      <c r="C1105" s="279">
        <v>2910</v>
      </c>
      <c r="D1105" s="347" t="s">
        <v>1998</v>
      </c>
      <c r="E1105" s="281">
        <f aca="true" t="shared" si="258" ref="E1105:E1112">F1105+G1105+H1105</f>
        <v>0</v>
      </c>
      <c r="F1105" s="152"/>
      <c r="G1105" s="153"/>
      <c r="H1105" s="1418"/>
      <c r="I1105" s="152"/>
      <c r="J1105" s="153"/>
      <c r="K1105" s="1418"/>
      <c r="L1105" s="281">
        <f aca="true" t="shared" si="259" ref="L1105:L1112">I1105+J1105+K1105</f>
        <v>0</v>
      </c>
      <c r="M1105" s="12">
        <f t="shared" si="251"/>
      </c>
      <c r="N1105" s="13"/>
    </row>
    <row r="1106" spans="2:14" ht="15.75">
      <c r="B1106" s="346"/>
      <c r="C1106" s="279">
        <v>2920</v>
      </c>
      <c r="D1106" s="347" t="s">
        <v>225</v>
      </c>
      <c r="E1106" s="281">
        <f t="shared" si="258"/>
        <v>0</v>
      </c>
      <c r="F1106" s="152"/>
      <c r="G1106" s="153"/>
      <c r="H1106" s="1418"/>
      <c r="I1106" s="152"/>
      <c r="J1106" s="153"/>
      <c r="K1106" s="1418"/>
      <c r="L1106" s="281">
        <f t="shared" si="259"/>
        <v>0</v>
      </c>
      <c r="M1106" s="12">
        <f t="shared" si="251"/>
      </c>
      <c r="N1106" s="13"/>
    </row>
    <row r="1107" spans="2:14" ht="31.5">
      <c r="B1107" s="346"/>
      <c r="C1107" s="324">
        <v>2969</v>
      </c>
      <c r="D1107" s="348" t="s">
        <v>226</v>
      </c>
      <c r="E1107" s="326">
        <f t="shared" si="258"/>
        <v>0</v>
      </c>
      <c r="F1107" s="449"/>
      <c r="G1107" s="450"/>
      <c r="H1107" s="1425"/>
      <c r="I1107" s="449"/>
      <c r="J1107" s="450"/>
      <c r="K1107" s="1425"/>
      <c r="L1107" s="326">
        <f t="shared" si="259"/>
        <v>0</v>
      </c>
      <c r="M1107" s="12">
        <f t="shared" si="251"/>
      </c>
      <c r="N1107" s="13"/>
    </row>
    <row r="1108" spans="2:14" ht="31.5">
      <c r="B1108" s="346"/>
      <c r="C1108" s="349">
        <v>2970</v>
      </c>
      <c r="D1108" s="350" t="s">
        <v>227</v>
      </c>
      <c r="E1108" s="351">
        <f t="shared" si="258"/>
        <v>0</v>
      </c>
      <c r="F1108" s="636"/>
      <c r="G1108" s="637"/>
      <c r="H1108" s="1426"/>
      <c r="I1108" s="636"/>
      <c r="J1108" s="637"/>
      <c r="K1108" s="1426"/>
      <c r="L1108" s="351">
        <f t="shared" si="259"/>
        <v>0</v>
      </c>
      <c r="M1108" s="12">
        <f t="shared" si="251"/>
      </c>
      <c r="N1108" s="13"/>
    </row>
    <row r="1109" spans="2:14" ht="15.75">
      <c r="B1109" s="346"/>
      <c r="C1109" s="333">
        <v>2989</v>
      </c>
      <c r="D1109" s="355" t="s">
        <v>228</v>
      </c>
      <c r="E1109" s="335">
        <f t="shared" si="258"/>
        <v>0</v>
      </c>
      <c r="F1109" s="600"/>
      <c r="G1109" s="601"/>
      <c r="H1109" s="1427"/>
      <c r="I1109" s="600"/>
      <c r="J1109" s="601"/>
      <c r="K1109" s="1427"/>
      <c r="L1109" s="335">
        <f t="shared" si="259"/>
        <v>0</v>
      </c>
      <c r="M1109" s="12">
        <f t="shared" si="251"/>
      </c>
      <c r="N1109" s="13"/>
    </row>
    <row r="1110" spans="2:14" ht="15.75">
      <c r="B1110" s="292"/>
      <c r="C1110" s="318">
        <v>2990</v>
      </c>
      <c r="D1110" s="356" t="s">
        <v>2017</v>
      </c>
      <c r="E1110" s="320">
        <f t="shared" si="258"/>
        <v>0</v>
      </c>
      <c r="F1110" s="454"/>
      <c r="G1110" s="455"/>
      <c r="H1110" s="1428"/>
      <c r="I1110" s="454"/>
      <c r="J1110" s="455"/>
      <c r="K1110" s="1428"/>
      <c r="L1110" s="320">
        <f t="shared" si="259"/>
        <v>0</v>
      </c>
      <c r="M1110" s="12">
        <f t="shared" si="251"/>
      </c>
      <c r="N1110" s="13"/>
    </row>
    <row r="1111" spans="2:14" ht="15.75">
      <c r="B1111" s="292"/>
      <c r="C1111" s="318">
        <v>2991</v>
      </c>
      <c r="D1111" s="356" t="s">
        <v>229</v>
      </c>
      <c r="E1111" s="320">
        <f t="shared" si="258"/>
        <v>0</v>
      </c>
      <c r="F1111" s="454"/>
      <c r="G1111" s="455"/>
      <c r="H1111" s="1428"/>
      <c r="I1111" s="454"/>
      <c r="J1111" s="455"/>
      <c r="K1111" s="1428"/>
      <c r="L1111" s="320">
        <f t="shared" si="259"/>
        <v>0</v>
      </c>
      <c r="M1111" s="12">
        <f t="shared" si="251"/>
      </c>
      <c r="N1111" s="13"/>
    </row>
    <row r="1112" spans="2:14" ht="15.75">
      <c r="B1112" s="292"/>
      <c r="C1112" s="285">
        <v>2992</v>
      </c>
      <c r="D1112" s="357" t="s">
        <v>230</v>
      </c>
      <c r="E1112" s="287">
        <f t="shared" si="258"/>
        <v>0</v>
      </c>
      <c r="F1112" s="173"/>
      <c r="G1112" s="174"/>
      <c r="H1112" s="1421"/>
      <c r="I1112" s="173"/>
      <c r="J1112" s="174"/>
      <c r="K1112" s="1421"/>
      <c r="L1112" s="287">
        <f t="shared" si="259"/>
        <v>0</v>
      </c>
      <c r="M1112" s="12">
        <f t="shared" si="251"/>
      </c>
      <c r="N1112" s="13"/>
    </row>
    <row r="1113" spans="2:14" ht="15.75">
      <c r="B1113" s="272">
        <v>3300</v>
      </c>
      <c r="C1113" s="358" t="s">
        <v>2048</v>
      </c>
      <c r="D1113" s="1481"/>
      <c r="E1113" s="310">
        <f aca="true" t="shared" si="260" ref="E1113:L1113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>
        <f t="shared" si="251"/>
      </c>
      <c r="N1113" s="13"/>
    </row>
    <row r="1114" spans="2:14" ht="15.75">
      <c r="B1114" s="291"/>
      <c r="C1114" s="279">
        <v>3301</v>
      </c>
      <c r="D1114" s="359" t="s">
        <v>231</v>
      </c>
      <c r="E1114" s="281">
        <f aca="true" t="shared" si="261" ref="E1114:E1121">F1114+G1114+H1114</f>
        <v>0</v>
      </c>
      <c r="F1114" s="486">
        <v>0</v>
      </c>
      <c r="G1114" s="487">
        <v>0</v>
      </c>
      <c r="H1114" s="154">
        <v>0</v>
      </c>
      <c r="I1114" s="486">
        <v>0</v>
      </c>
      <c r="J1114" s="487">
        <v>0</v>
      </c>
      <c r="K1114" s="154">
        <v>0</v>
      </c>
      <c r="L1114" s="281">
        <f aca="true" t="shared" si="262" ref="L1114:L1121">I1114+J1114+K1114</f>
        <v>0</v>
      </c>
      <c r="M1114" s="12">
        <f t="shared" si="251"/>
      </c>
      <c r="N1114" s="13"/>
    </row>
    <row r="1115" spans="2:14" ht="15.75">
      <c r="B1115" s="291"/>
      <c r="C1115" s="293">
        <v>3302</v>
      </c>
      <c r="D1115" s="360" t="s">
        <v>717</v>
      </c>
      <c r="E1115" s="295">
        <f t="shared" si="261"/>
        <v>0</v>
      </c>
      <c r="F1115" s="488">
        <v>0</v>
      </c>
      <c r="G1115" s="489">
        <v>0</v>
      </c>
      <c r="H1115" s="160">
        <v>0</v>
      </c>
      <c r="I1115" s="488">
        <v>0</v>
      </c>
      <c r="J1115" s="489">
        <v>0</v>
      </c>
      <c r="K1115" s="160">
        <v>0</v>
      </c>
      <c r="L1115" s="295">
        <f t="shared" si="262"/>
        <v>0</v>
      </c>
      <c r="M1115" s="12">
        <f aca="true" t="shared" si="263" ref="M1115:M1146">(IF($E1115&lt;&gt;0,$M$2,IF($L1115&lt;&gt;0,$M$2,"")))</f>
      </c>
      <c r="N1115" s="13"/>
    </row>
    <row r="1116" spans="2:14" ht="15.75">
      <c r="B1116" s="291"/>
      <c r="C1116" s="293">
        <v>3303</v>
      </c>
      <c r="D1116" s="360" t="s">
        <v>232</v>
      </c>
      <c r="E1116" s="295">
        <f t="shared" si="261"/>
        <v>0</v>
      </c>
      <c r="F1116" s="488">
        <v>0</v>
      </c>
      <c r="G1116" s="489">
        <v>0</v>
      </c>
      <c r="H1116" s="160">
        <v>0</v>
      </c>
      <c r="I1116" s="488">
        <v>0</v>
      </c>
      <c r="J1116" s="489">
        <v>0</v>
      </c>
      <c r="K1116" s="160">
        <v>0</v>
      </c>
      <c r="L1116" s="295">
        <f t="shared" si="262"/>
        <v>0</v>
      </c>
      <c r="M1116" s="12">
        <f t="shared" si="263"/>
      </c>
      <c r="N1116" s="13"/>
    </row>
    <row r="1117" spans="2:14" ht="15.75">
      <c r="B1117" s="291"/>
      <c r="C1117" s="293">
        <v>3304</v>
      </c>
      <c r="D1117" s="360" t="s">
        <v>233</v>
      </c>
      <c r="E1117" s="295">
        <f t="shared" si="261"/>
        <v>0</v>
      </c>
      <c r="F1117" s="488">
        <v>0</v>
      </c>
      <c r="G1117" s="489">
        <v>0</v>
      </c>
      <c r="H1117" s="160">
        <v>0</v>
      </c>
      <c r="I1117" s="488">
        <v>0</v>
      </c>
      <c r="J1117" s="489">
        <v>0</v>
      </c>
      <c r="K1117" s="160">
        <v>0</v>
      </c>
      <c r="L1117" s="295">
        <f t="shared" si="262"/>
        <v>0</v>
      </c>
      <c r="M1117" s="12">
        <f t="shared" si="263"/>
      </c>
      <c r="N1117" s="13"/>
    </row>
    <row r="1118" spans="2:14" ht="31.5">
      <c r="B1118" s="291"/>
      <c r="C1118" s="285">
        <v>3306</v>
      </c>
      <c r="D1118" s="361" t="s">
        <v>1661</v>
      </c>
      <c r="E1118" s="287">
        <f t="shared" si="261"/>
        <v>0</v>
      </c>
      <c r="F1118" s="490">
        <v>0</v>
      </c>
      <c r="G1118" s="491">
        <v>0</v>
      </c>
      <c r="H1118" s="175">
        <v>0</v>
      </c>
      <c r="I1118" s="490">
        <v>0</v>
      </c>
      <c r="J1118" s="491">
        <v>0</v>
      </c>
      <c r="K1118" s="175">
        <v>0</v>
      </c>
      <c r="L1118" s="287">
        <f t="shared" si="262"/>
        <v>0</v>
      </c>
      <c r="M1118" s="12">
        <f t="shared" si="263"/>
      </c>
      <c r="N1118" s="13"/>
    </row>
    <row r="1119" spans="2:14" ht="15.75">
      <c r="B1119" s="272">
        <v>3900</v>
      </c>
      <c r="C1119" s="1806" t="s">
        <v>234</v>
      </c>
      <c r="D1119" s="1807"/>
      <c r="E1119" s="310">
        <f t="shared" si="261"/>
        <v>0</v>
      </c>
      <c r="F1119" s="1471">
        <v>0</v>
      </c>
      <c r="G1119" s="1472">
        <v>0</v>
      </c>
      <c r="H1119" s="1473">
        <v>0</v>
      </c>
      <c r="I1119" s="1471">
        <v>0</v>
      </c>
      <c r="J1119" s="1472">
        <v>0</v>
      </c>
      <c r="K1119" s="1473">
        <v>0</v>
      </c>
      <c r="L1119" s="310">
        <f t="shared" si="262"/>
        <v>0</v>
      </c>
      <c r="M1119" s="12">
        <f t="shared" si="263"/>
      </c>
      <c r="N1119" s="13"/>
    </row>
    <row r="1120" spans="2:14" ht="15.75">
      <c r="B1120" s="272">
        <v>4000</v>
      </c>
      <c r="C1120" s="1806" t="s">
        <v>235</v>
      </c>
      <c r="D1120" s="1807"/>
      <c r="E1120" s="310">
        <f t="shared" si="261"/>
        <v>0</v>
      </c>
      <c r="F1120" s="1422"/>
      <c r="G1120" s="1423"/>
      <c r="H1120" s="1424"/>
      <c r="I1120" s="1422"/>
      <c r="J1120" s="1423"/>
      <c r="K1120" s="1424"/>
      <c r="L1120" s="310">
        <f t="shared" si="262"/>
        <v>0</v>
      </c>
      <c r="M1120" s="12">
        <f t="shared" si="263"/>
      </c>
      <c r="N1120" s="13"/>
    </row>
    <row r="1121" spans="2:14" ht="15.75">
      <c r="B1121" s="272">
        <v>4100</v>
      </c>
      <c r="C1121" s="1806" t="s">
        <v>236</v>
      </c>
      <c r="D1121" s="1807"/>
      <c r="E1121" s="310">
        <f t="shared" si="261"/>
        <v>0</v>
      </c>
      <c r="F1121" s="1472">
        <v>0</v>
      </c>
      <c r="G1121" s="1472">
        <v>0</v>
      </c>
      <c r="H1121" s="1473">
        <v>0</v>
      </c>
      <c r="I1121" s="1667">
        <v>0</v>
      </c>
      <c r="J1121" s="1472">
        <v>0</v>
      </c>
      <c r="K1121" s="1472">
        <v>0</v>
      </c>
      <c r="L1121" s="310">
        <f t="shared" si="262"/>
        <v>0</v>
      </c>
      <c r="M1121" s="12">
        <f t="shared" si="263"/>
      </c>
      <c r="N1121" s="13"/>
    </row>
    <row r="1122" spans="2:14" ht="15.75">
      <c r="B1122" s="272">
        <v>4200</v>
      </c>
      <c r="C1122" s="1806" t="s">
        <v>237</v>
      </c>
      <c r="D1122" s="1807"/>
      <c r="E1122" s="310">
        <f aca="true" t="shared" si="264" ref="E1122:L1122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>
        <f t="shared" si="263"/>
      </c>
      <c r="N1122" s="13"/>
    </row>
    <row r="1123" spans="2:14" ht="15.75">
      <c r="B1123" s="362"/>
      <c r="C1123" s="279">
        <v>4201</v>
      </c>
      <c r="D1123" s="280" t="s">
        <v>238</v>
      </c>
      <c r="E1123" s="281">
        <f aca="true" t="shared" si="265" ref="E1123:E1128">F1123+G1123+H1123</f>
        <v>0</v>
      </c>
      <c r="F1123" s="152"/>
      <c r="G1123" s="153"/>
      <c r="H1123" s="1418"/>
      <c r="I1123" s="152"/>
      <c r="J1123" s="153"/>
      <c r="K1123" s="1418"/>
      <c r="L1123" s="281">
        <f aca="true" t="shared" si="266" ref="L1123:L1128">I1123+J1123+K1123</f>
        <v>0</v>
      </c>
      <c r="M1123" s="12">
        <f t="shared" si="263"/>
      </c>
      <c r="N1123" s="13"/>
    </row>
    <row r="1124" spans="2:14" ht="15.75">
      <c r="B1124" s="362"/>
      <c r="C1124" s="293">
        <v>4202</v>
      </c>
      <c r="D1124" s="363" t="s">
        <v>239</v>
      </c>
      <c r="E1124" s="295">
        <f t="shared" si="265"/>
        <v>0</v>
      </c>
      <c r="F1124" s="158"/>
      <c r="G1124" s="159"/>
      <c r="H1124" s="1420"/>
      <c r="I1124" s="158"/>
      <c r="J1124" s="159"/>
      <c r="K1124" s="1420"/>
      <c r="L1124" s="295">
        <f t="shared" si="266"/>
        <v>0</v>
      </c>
      <c r="M1124" s="12">
        <f t="shared" si="263"/>
      </c>
      <c r="N1124" s="13"/>
    </row>
    <row r="1125" spans="2:14" ht="15.75">
      <c r="B1125" s="362"/>
      <c r="C1125" s="293">
        <v>4214</v>
      </c>
      <c r="D1125" s="363" t="s">
        <v>240</v>
      </c>
      <c r="E1125" s="295">
        <f t="shared" si="265"/>
        <v>0</v>
      </c>
      <c r="F1125" s="158"/>
      <c r="G1125" s="159"/>
      <c r="H1125" s="1420"/>
      <c r="I1125" s="158"/>
      <c r="J1125" s="159"/>
      <c r="K1125" s="1420"/>
      <c r="L1125" s="295">
        <f t="shared" si="266"/>
        <v>0</v>
      </c>
      <c r="M1125" s="12">
        <f t="shared" si="263"/>
      </c>
      <c r="N1125" s="13"/>
    </row>
    <row r="1126" spans="2:14" ht="15.75">
      <c r="B1126" s="362"/>
      <c r="C1126" s="293">
        <v>4217</v>
      </c>
      <c r="D1126" s="363" t="s">
        <v>241</v>
      </c>
      <c r="E1126" s="295">
        <f t="shared" si="265"/>
        <v>0</v>
      </c>
      <c r="F1126" s="158"/>
      <c r="G1126" s="159"/>
      <c r="H1126" s="1420"/>
      <c r="I1126" s="158"/>
      <c r="J1126" s="159"/>
      <c r="K1126" s="1420"/>
      <c r="L1126" s="295">
        <f t="shared" si="266"/>
        <v>0</v>
      </c>
      <c r="M1126" s="12">
        <f t="shared" si="263"/>
      </c>
      <c r="N1126" s="13"/>
    </row>
    <row r="1127" spans="2:14" ht="15.75">
      <c r="B1127" s="362"/>
      <c r="C1127" s="293">
        <v>4218</v>
      </c>
      <c r="D1127" s="294" t="s">
        <v>242</v>
      </c>
      <c r="E1127" s="295">
        <f t="shared" si="265"/>
        <v>0</v>
      </c>
      <c r="F1127" s="158"/>
      <c r="G1127" s="159"/>
      <c r="H1127" s="1420"/>
      <c r="I1127" s="158"/>
      <c r="J1127" s="159"/>
      <c r="K1127" s="1420"/>
      <c r="L1127" s="295">
        <f t="shared" si="266"/>
        <v>0</v>
      </c>
      <c r="M1127" s="12">
        <f t="shared" si="263"/>
      </c>
      <c r="N1127" s="13"/>
    </row>
    <row r="1128" spans="2:14" ht="15.75">
      <c r="B1128" s="362"/>
      <c r="C1128" s="285">
        <v>4219</v>
      </c>
      <c r="D1128" s="343" t="s">
        <v>243</v>
      </c>
      <c r="E1128" s="287">
        <f t="shared" si="265"/>
        <v>0</v>
      </c>
      <c r="F1128" s="173"/>
      <c r="G1128" s="174"/>
      <c r="H1128" s="1421"/>
      <c r="I1128" s="173"/>
      <c r="J1128" s="174"/>
      <c r="K1128" s="1421"/>
      <c r="L1128" s="287">
        <f t="shared" si="266"/>
        <v>0</v>
      </c>
      <c r="M1128" s="12">
        <f t="shared" si="263"/>
      </c>
      <c r="N1128" s="13"/>
    </row>
    <row r="1129" spans="2:14" ht="15.75">
      <c r="B1129" s="272">
        <v>4300</v>
      </c>
      <c r="C1129" s="1806" t="s">
        <v>1665</v>
      </c>
      <c r="D1129" s="1807"/>
      <c r="E1129" s="310">
        <f aca="true" t="shared" si="267" ref="E1129:L1129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>
        <f t="shared" si="263"/>
      </c>
      <c r="N1129" s="13"/>
    </row>
    <row r="1130" spans="2:14" ht="15.75">
      <c r="B1130" s="362"/>
      <c r="C1130" s="279">
        <v>4301</v>
      </c>
      <c r="D1130" s="311" t="s">
        <v>244</v>
      </c>
      <c r="E1130" s="281">
        <f aca="true" t="shared" si="268" ref="E1130:E1135">F1130+G1130+H1130</f>
        <v>0</v>
      </c>
      <c r="F1130" s="152"/>
      <c r="G1130" s="153"/>
      <c r="H1130" s="1418"/>
      <c r="I1130" s="152"/>
      <c r="J1130" s="153"/>
      <c r="K1130" s="1418"/>
      <c r="L1130" s="281">
        <f aca="true" t="shared" si="269" ref="L1130:L1135">I1130+J1130+K1130</f>
        <v>0</v>
      </c>
      <c r="M1130" s="12">
        <f t="shared" si="263"/>
      </c>
      <c r="N1130" s="13"/>
    </row>
    <row r="1131" spans="2:14" ht="15.75">
      <c r="B1131" s="362"/>
      <c r="C1131" s="293">
        <v>4302</v>
      </c>
      <c r="D1131" s="363" t="s">
        <v>245</v>
      </c>
      <c r="E1131" s="295">
        <f t="shared" si="268"/>
        <v>0</v>
      </c>
      <c r="F1131" s="158"/>
      <c r="G1131" s="159"/>
      <c r="H1131" s="1420"/>
      <c r="I1131" s="158"/>
      <c r="J1131" s="159"/>
      <c r="K1131" s="1420"/>
      <c r="L1131" s="295">
        <f t="shared" si="269"/>
        <v>0</v>
      </c>
      <c r="M1131" s="12">
        <f t="shared" si="263"/>
      </c>
      <c r="N1131" s="13"/>
    </row>
    <row r="1132" spans="2:14" ht="15.75">
      <c r="B1132" s="362"/>
      <c r="C1132" s="285">
        <v>4309</v>
      </c>
      <c r="D1132" s="301" t="s">
        <v>246</v>
      </c>
      <c r="E1132" s="287">
        <f t="shared" si="268"/>
        <v>0</v>
      </c>
      <c r="F1132" s="173"/>
      <c r="G1132" s="174"/>
      <c r="H1132" s="1421"/>
      <c r="I1132" s="173"/>
      <c r="J1132" s="174"/>
      <c r="K1132" s="1421"/>
      <c r="L1132" s="287">
        <f t="shared" si="269"/>
        <v>0</v>
      </c>
      <c r="M1132" s="12">
        <f t="shared" si="263"/>
      </c>
      <c r="N1132" s="13"/>
    </row>
    <row r="1133" spans="2:14" ht="15.75">
      <c r="B1133" s="272">
        <v>4400</v>
      </c>
      <c r="C1133" s="1806" t="s">
        <v>1662</v>
      </c>
      <c r="D1133" s="1807"/>
      <c r="E1133" s="310">
        <f t="shared" si="268"/>
        <v>0</v>
      </c>
      <c r="F1133" s="1422"/>
      <c r="G1133" s="1423"/>
      <c r="H1133" s="1424"/>
      <c r="I1133" s="1422"/>
      <c r="J1133" s="1423"/>
      <c r="K1133" s="1424"/>
      <c r="L1133" s="310">
        <f t="shared" si="269"/>
        <v>0</v>
      </c>
      <c r="M1133" s="12">
        <f t="shared" si="263"/>
      </c>
      <c r="N1133" s="13"/>
    </row>
    <row r="1134" spans="2:14" ht="15.75">
      <c r="B1134" s="272">
        <v>4500</v>
      </c>
      <c r="C1134" s="1806" t="s">
        <v>1663</v>
      </c>
      <c r="D1134" s="1807"/>
      <c r="E1134" s="310">
        <f t="shared" si="268"/>
        <v>0</v>
      </c>
      <c r="F1134" s="1422"/>
      <c r="G1134" s="1423"/>
      <c r="H1134" s="1424"/>
      <c r="I1134" s="1422"/>
      <c r="J1134" s="1423"/>
      <c r="K1134" s="1424"/>
      <c r="L1134" s="310">
        <f t="shared" si="269"/>
        <v>0</v>
      </c>
      <c r="M1134" s="12">
        <f t="shared" si="263"/>
      </c>
      <c r="N1134" s="13"/>
    </row>
    <row r="1135" spans="2:14" ht="15.75">
      <c r="B1135" s="272">
        <v>4600</v>
      </c>
      <c r="C1135" s="1808" t="s">
        <v>247</v>
      </c>
      <c r="D1135" s="1809"/>
      <c r="E1135" s="310">
        <f t="shared" si="268"/>
        <v>0</v>
      </c>
      <c r="F1135" s="1422"/>
      <c r="G1135" s="1423"/>
      <c r="H1135" s="1424"/>
      <c r="I1135" s="1422"/>
      <c r="J1135" s="1423"/>
      <c r="K1135" s="1424"/>
      <c r="L1135" s="310">
        <f t="shared" si="269"/>
        <v>0</v>
      </c>
      <c r="M1135" s="12">
        <f t="shared" si="263"/>
      </c>
      <c r="N1135" s="13"/>
    </row>
    <row r="1136" spans="2:14" ht="15.75">
      <c r="B1136" s="272">
        <v>4900</v>
      </c>
      <c r="C1136" s="1806" t="s">
        <v>273</v>
      </c>
      <c r="D1136" s="1807"/>
      <c r="E1136" s="310">
        <f aca="true" t="shared" si="270" ref="E1136:L1136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>
        <f t="shared" si="263"/>
      </c>
      <c r="N1136" s="13"/>
    </row>
    <row r="1137" spans="2:14" ht="15.75">
      <c r="B1137" s="362"/>
      <c r="C1137" s="279">
        <v>4901</v>
      </c>
      <c r="D1137" s="364" t="s">
        <v>274</v>
      </c>
      <c r="E1137" s="281">
        <f>F1137+G1137+H1137</f>
        <v>0</v>
      </c>
      <c r="F1137" s="152"/>
      <c r="G1137" s="153"/>
      <c r="H1137" s="1418"/>
      <c r="I1137" s="152"/>
      <c r="J1137" s="153"/>
      <c r="K1137" s="1418"/>
      <c r="L1137" s="281">
        <f>I1137+J1137+K1137</f>
        <v>0</v>
      </c>
      <c r="M1137" s="12">
        <f t="shared" si="263"/>
      </c>
      <c r="N1137" s="13"/>
    </row>
    <row r="1138" spans="2:14" ht="15.75">
      <c r="B1138" s="362"/>
      <c r="C1138" s="285">
        <v>4902</v>
      </c>
      <c r="D1138" s="301" t="s">
        <v>275</v>
      </c>
      <c r="E1138" s="287">
        <f>F1138+G1138+H1138</f>
        <v>0</v>
      </c>
      <c r="F1138" s="173"/>
      <c r="G1138" s="174"/>
      <c r="H1138" s="1421"/>
      <c r="I1138" s="173"/>
      <c r="J1138" s="174"/>
      <c r="K1138" s="1421"/>
      <c r="L1138" s="287">
        <f>I1138+J1138+K1138</f>
        <v>0</v>
      </c>
      <c r="M1138" s="12">
        <f t="shared" si="263"/>
      </c>
      <c r="N1138" s="13"/>
    </row>
    <row r="1139" spans="2:14" ht="15.75">
      <c r="B1139" s="365">
        <v>5100</v>
      </c>
      <c r="C1139" s="1804" t="s">
        <v>248</v>
      </c>
      <c r="D1139" s="1805"/>
      <c r="E1139" s="310">
        <f>F1139+G1139+H1139</f>
        <v>0</v>
      </c>
      <c r="F1139" s="1422"/>
      <c r="G1139" s="1423"/>
      <c r="H1139" s="1424"/>
      <c r="I1139" s="1422"/>
      <c r="J1139" s="1423"/>
      <c r="K1139" s="1424"/>
      <c r="L1139" s="310">
        <f>I1139+J1139+K1139</f>
        <v>0</v>
      </c>
      <c r="M1139" s="12">
        <f t="shared" si="263"/>
      </c>
      <c r="N1139" s="13"/>
    </row>
    <row r="1140" spans="2:14" ht="15.75">
      <c r="B1140" s="365">
        <v>5200</v>
      </c>
      <c r="C1140" s="1804" t="s">
        <v>249</v>
      </c>
      <c r="D1140" s="1805"/>
      <c r="E1140" s="310">
        <f aca="true" t="shared" si="271" ref="E1140:L1140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>
        <f t="shared" si="263"/>
      </c>
      <c r="N1140" s="13"/>
    </row>
    <row r="1141" spans="2:14" ht="15.75">
      <c r="B1141" s="366"/>
      <c r="C1141" s="367">
        <v>5201</v>
      </c>
      <c r="D1141" s="368" t="s">
        <v>250</v>
      </c>
      <c r="E1141" s="281">
        <f aca="true" t="shared" si="272" ref="E1141:E1147">F1141+G1141+H1141</f>
        <v>0</v>
      </c>
      <c r="F1141" s="152"/>
      <c r="G1141" s="153"/>
      <c r="H1141" s="1418"/>
      <c r="I1141" s="152"/>
      <c r="J1141" s="153"/>
      <c r="K1141" s="1418"/>
      <c r="L1141" s="281">
        <f aca="true" t="shared" si="273" ref="L1141:L1147">I1141+J1141+K1141</f>
        <v>0</v>
      </c>
      <c r="M1141" s="12">
        <f t="shared" si="263"/>
      </c>
      <c r="N1141" s="13"/>
    </row>
    <row r="1142" spans="2:14" ht="15.75">
      <c r="B1142" s="366"/>
      <c r="C1142" s="369">
        <v>5202</v>
      </c>
      <c r="D1142" s="370" t="s">
        <v>251</v>
      </c>
      <c r="E1142" s="295">
        <f t="shared" si="272"/>
        <v>0</v>
      </c>
      <c r="F1142" s="158"/>
      <c r="G1142" s="159"/>
      <c r="H1142" s="1420"/>
      <c r="I1142" s="158"/>
      <c r="J1142" s="159"/>
      <c r="K1142" s="1420"/>
      <c r="L1142" s="295">
        <f t="shared" si="273"/>
        <v>0</v>
      </c>
      <c r="M1142" s="12">
        <f t="shared" si="263"/>
      </c>
      <c r="N1142" s="13"/>
    </row>
    <row r="1143" spans="2:14" ht="15.75">
      <c r="B1143" s="366"/>
      <c r="C1143" s="369">
        <v>5203</v>
      </c>
      <c r="D1143" s="370" t="s">
        <v>620</v>
      </c>
      <c r="E1143" s="295">
        <f t="shared" si="272"/>
        <v>0</v>
      </c>
      <c r="F1143" s="158"/>
      <c r="G1143" s="159"/>
      <c r="H1143" s="1420"/>
      <c r="I1143" s="158"/>
      <c r="J1143" s="159"/>
      <c r="K1143" s="1420"/>
      <c r="L1143" s="295">
        <f t="shared" si="273"/>
        <v>0</v>
      </c>
      <c r="M1143" s="12">
        <f t="shared" si="263"/>
      </c>
      <c r="N1143" s="13"/>
    </row>
    <row r="1144" spans="2:14" ht="15.75">
      <c r="B1144" s="366"/>
      <c r="C1144" s="369">
        <v>5204</v>
      </c>
      <c r="D1144" s="370" t="s">
        <v>621</v>
      </c>
      <c r="E1144" s="295">
        <f t="shared" si="272"/>
        <v>0</v>
      </c>
      <c r="F1144" s="158"/>
      <c r="G1144" s="159"/>
      <c r="H1144" s="1420"/>
      <c r="I1144" s="158"/>
      <c r="J1144" s="159"/>
      <c r="K1144" s="1420"/>
      <c r="L1144" s="295">
        <f t="shared" si="273"/>
        <v>0</v>
      </c>
      <c r="M1144" s="12">
        <f t="shared" si="263"/>
      </c>
      <c r="N1144" s="13"/>
    </row>
    <row r="1145" spans="2:14" ht="15.75">
      <c r="B1145" s="366"/>
      <c r="C1145" s="369">
        <v>5205</v>
      </c>
      <c r="D1145" s="370" t="s">
        <v>622</v>
      </c>
      <c r="E1145" s="295">
        <f t="shared" si="272"/>
        <v>0</v>
      </c>
      <c r="F1145" s="158"/>
      <c r="G1145" s="159"/>
      <c r="H1145" s="1420"/>
      <c r="I1145" s="158"/>
      <c r="J1145" s="159"/>
      <c r="K1145" s="1420"/>
      <c r="L1145" s="295">
        <f t="shared" si="273"/>
        <v>0</v>
      </c>
      <c r="M1145" s="12">
        <f t="shared" si="263"/>
      </c>
      <c r="N1145" s="13"/>
    </row>
    <row r="1146" spans="2:14" ht="15.75">
      <c r="B1146" s="366"/>
      <c r="C1146" s="369">
        <v>5206</v>
      </c>
      <c r="D1146" s="370" t="s">
        <v>623</v>
      </c>
      <c r="E1146" s="295">
        <f t="shared" si="272"/>
        <v>0</v>
      </c>
      <c r="F1146" s="158"/>
      <c r="G1146" s="159"/>
      <c r="H1146" s="1420"/>
      <c r="I1146" s="158"/>
      <c r="J1146" s="159"/>
      <c r="K1146" s="1420"/>
      <c r="L1146" s="295">
        <f t="shared" si="273"/>
        <v>0</v>
      </c>
      <c r="M1146" s="12">
        <f t="shared" si="263"/>
      </c>
      <c r="N1146" s="13"/>
    </row>
    <row r="1147" spans="2:14" ht="15.75">
      <c r="B1147" s="366"/>
      <c r="C1147" s="371">
        <v>5219</v>
      </c>
      <c r="D1147" s="372" t="s">
        <v>624</v>
      </c>
      <c r="E1147" s="287">
        <f t="shared" si="272"/>
        <v>0</v>
      </c>
      <c r="F1147" s="173"/>
      <c r="G1147" s="174"/>
      <c r="H1147" s="1421"/>
      <c r="I1147" s="173"/>
      <c r="J1147" s="174"/>
      <c r="K1147" s="1421"/>
      <c r="L1147" s="287">
        <f t="shared" si="273"/>
        <v>0</v>
      </c>
      <c r="M1147" s="12">
        <f aca="true" t="shared" si="274" ref="M1147:M1166">(IF($E1147&lt;&gt;0,$M$2,IF($L1147&lt;&gt;0,$M$2,"")))</f>
      </c>
      <c r="N1147" s="13"/>
    </row>
    <row r="1148" spans="2:14" ht="15.75">
      <c r="B1148" s="365">
        <v>5300</v>
      </c>
      <c r="C1148" s="1804" t="s">
        <v>625</v>
      </c>
      <c r="D1148" s="1805"/>
      <c r="E1148" s="310">
        <f aca="true" t="shared" si="275" ref="E1148:L1148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>
        <f t="shared" si="274"/>
      </c>
      <c r="N1148" s="13"/>
    </row>
    <row r="1149" spans="2:14" ht="15.75">
      <c r="B1149" s="366"/>
      <c r="C1149" s="367">
        <v>5301</v>
      </c>
      <c r="D1149" s="368" t="s">
        <v>307</v>
      </c>
      <c r="E1149" s="281">
        <f>F1149+G1149+H1149</f>
        <v>0</v>
      </c>
      <c r="F1149" s="152"/>
      <c r="G1149" s="153"/>
      <c r="H1149" s="1418"/>
      <c r="I1149" s="152"/>
      <c r="J1149" s="153"/>
      <c r="K1149" s="1418"/>
      <c r="L1149" s="281">
        <f>I1149+J1149+K1149</f>
        <v>0</v>
      </c>
      <c r="M1149" s="12">
        <f t="shared" si="274"/>
      </c>
      <c r="N1149" s="13"/>
    </row>
    <row r="1150" spans="2:14" ht="15.75">
      <c r="B1150" s="366"/>
      <c r="C1150" s="371">
        <v>5309</v>
      </c>
      <c r="D1150" s="372" t="s">
        <v>626</v>
      </c>
      <c r="E1150" s="287">
        <f>F1150+G1150+H1150</f>
        <v>0</v>
      </c>
      <c r="F1150" s="173"/>
      <c r="G1150" s="174"/>
      <c r="H1150" s="1421"/>
      <c r="I1150" s="173"/>
      <c r="J1150" s="174"/>
      <c r="K1150" s="1421"/>
      <c r="L1150" s="287">
        <f>I1150+J1150+K1150</f>
        <v>0</v>
      </c>
      <c r="M1150" s="12">
        <f t="shared" si="274"/>
      </c>
      <c r="N1150" s="13"/>
    </row>
    <row r="1151" spans="2:14" ht="15.75">
      <c r="B1151" s="365">
        <v>5400</v>
      </c>
      <c r="C1151" s="1804" t="s">
        <v>687</v>
      </c>
      <c r="D1151" s="1805"/>
      <c r="E1151" s="310">
        <f>F1151+G1151+H1151</f>
        <v>0</v>
      </c>
      <c r="F1151" s="1422"/>
      <c r="G1151" s="1423"/>
      <c r="H1151" s="1424"/>
      <c r="I1151" s="1422"/>
      <c r="J1151" s="1423"/>
      <c r="K1151" s="1424"/>
      <c r="L1151" s="310">
        <f>I1151+J1151+K1151</f>
        <v>0</v>
      </c>
      <c r="M1151" s="12">
        <f t="shared" si="274"/>
      </c>
      <c r="N1151" s="13"/>
    </row>
    <row r="1152" spans="2:14" ht="15.75">
      <c r="B1152" s="272">
        <v>5500</v>
      </c>
      <c r="C1152" s="1806" t="s">
        <v>688</v>
      </c>
      <c r="D1152" s="1807"/>
      <c r="E1152" s="310">
        <f aca="true" t="shared" si="276" ref="E1152:L1152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>
        <f t="shared" si="274"/>
      </c>
      <c r="N1152" s="13"/>
    </row>
    <row r="1153" spans="2:14" ht="15.75">
      <c r="B1153" s="362"/>
      <c r="C1153" s="279">
        <v>5501</v>
      </c>
      <c r="D1153" s="311" t="s">
        <v>689</v>
      </c>
      <c r="E1153" s="281">
        <f>F1153+G1153+H1153</f>
        <v>0</v>
      </c>
      <c r="F1153" s="152"/>
      <c r="G1153" s="153"/>
      <c r="H1153" s="1418"/>
      <c r="I1153" s="152"/>
      <c r="J1153" s="153"/>
      <c r="K1153" s="1418"/>
      <c r="L1153" s="281">
        <f>I1153+J1153+K1153</f>
        <v>0</v>
      </c>
      <c r="M1153" s="12">
        <f t="shared" si="274"/>
      </c>
      <c r="N1153" s="13"/>
    </row>
    <row r="1154" spans="2:14" ht="15.75">
      <c r="B1154" s="362"/>
      <c r="C1154" s="293">
        <v>5502</v>
      </c>
      <c r="D1154" s="294" t="s">
        <v>690</v>
      </c>
      <c r="E1154" s="295">
        <f>F1154+G1154+H1154</f>
        <v>0</v>
      </c>
      <c r="F1154" s="158"/>
      <c r="G1154" s="159"/>
      <c r="H1154" s="1420"/>
      <c r="I1154" s="158"/>
      <c r="J1154" s="159"/>
      <c r="K1154" s="1420"/>
      <c r="L1154" s="295">
        <f>I1154+J1154+K1154</f>
        <v>0</v>
      </c>
      <c r="M1154" s="12">
        <f t="shared" si="274"/>
      </c>
      <c r="N1154" s="13"/>
    </row>
    <row r="1155" spans="2:14" ht="15.75">
      <c r="B1155" s="362"/>
      <c r="C1155" s="293">
        <v>5503</v>
      </c>
      <c r="D1155" s="363" t="s">
        <v>691</v>
      </c>
      <c r="E1155" s="295">
        <f>F1155+G1155+H1155</f>
        <v>0</v>
      </c>
      <c r="F1155" s="158"/>
      <c r="G1155" s="159"/>
      <c r="H1155" s="1420"/>
      <c r="I1155" s="158"/>
      <c r="J1155" s="159"/>
      <c r="K1155" s="1420"/>
      <c r="L1155" s="295">
        <f>I1155+J1155+K1155</f>
        <v>0</v>
      </c>
      <c r="M1155" s="12">
        <f t="shared" si="274"/>
      </c>
      <c r="N1155" s="13"/>
    </row>
    <row r="1156" spans="2:14" ht="15.75">
      <c r="B1156" s="362"/>
      <c r="C1156" s="285">
        <v>5504</v>
      </c>
      <c r="D1156" s="339" t="s">
        <v>692</v>
      </c>
      <c r="E1156" s="287">
        <f>F1156+G1156+H1156</f>
        <v>0</v>
      </c>
      <c r="F1156" s="173"/>
      <c r="G1156" s="174"/>
      <c r="H1156" s="1421"/>
      <c r="I1156" s="173"/>
      <c r="J1156" s="174"/>
      <c r="K1156" s="1421"/>
      <c r="L1156" s="287">
        <f>I1156+J1156+K1156</f>
        <v>0</v>
      </c>
      <c r="M1156" s="12">
        <f t="shared" si="274"/>
      </c>
      <c r="N1156" s="13"/>
    </row>
    <row r="1157" spans="2:14" ht="15.75">
      <c r="B1157" s="365">
        <v>5700</v>
      </c>
      <c r="C1157" s="1799" t="s">
        <v>917</v>
      </c>
      <c r="D1157" s="1800"/>
      <c r="E1157" s="310">
        <f>SUM(E1158:E1160)</f>
        <v>0</v>
      </c>
      <c r="F1157" s="1471">
        <v>0</v>
      </c>
      <c r="G1157" s="1471">
        <v>0</v>
      </c>
      <c r="H1157" s="1471">
        <v>0</v>
      </c>
      <c r="I1157" s="1471">
        <v>0</v>
      </c>
      <c r="J1157" s="1471">
        <v>0</v>
      </c>
      <c r="K1157" s="1471">
        <v>0</v>
      </c>
      <c r="L1157" s="310">
        <f>SUM(L1158:L1160)</f>
        <v>0</v>
      </c>
      <c r="M1157" s="12">
        <f t="shared" si="274"/>
      </c>
      <c r="N1157" s="13"/>
    </row>
    <row r="1158" spans="2:14" ht="15.75">
      <c r="B1158" s="366"/>
      <c r="C1158" s="367">
        <v>5701</v>
      </c>
      <c r="D1158" s="368" t="s">
        <v>693</v>
      </c>
      <c r="E1158" s="281">
        <f>F1158+G1158+H1158</f>
        <v>0</v>
      </c>
      <c r="F1158" s="1472">
        <v>0</v>
      </c>
      <c r="G1158" s="1472">
        <v>0</v>
      </c>
      <c r="H1158" s="1473">
        <v>0</v>
      </c>
      <c r="I1158" s="1667">
        <v>0</v>
      </c>
      <c r="J1158" s="1472">
        <v>0</v>
      </c>
      <c r="K1158" s="1472">
        <v>0</v>
      </c>
      <c r="L1158" s="281">
        <f>I1158+J1158+K1158</f>
        <v>0</v>
      </c>
      <c r="M1158" s="12">
        <f t="shared" si="274"/>
      </c>
      <c r="N1158" s="13"/>
    </row>
    <row r="1159" spans="2:14" ht="15.75">
      <c r="B1159" s="366"/>
      <c r="C1159" s="373">
        <v>5702</v>
      </c>
      <c r="D1159" s="374" t="s">
        <v>694</v>
      </c>
      <c r="E1159" s="314">
        <f>F1159+G1159+H1159</f>
        <v>0</v>
      </c>
      <c r="F1159" s="1472">
        <v>0</v>
      </c>
      <c r="G1159" s="1472">
        <v>0</v>
      </c>
      <c r="H1159" s="1473">
        <v>0</v>
      </c>
      <c r="I1159" s="1667">
        <v>0</v>
      </c>
      <c r="J1159" s="1472">
        <v>0</v>
      </c>
      <c r="K1159" s="1472">
        <v>0</v>
      </c>
      <c r="L1159" s="314">
        <f>I1159+J1159+K1159</f>
        <v>0</v>
      </c>
      <c r="M1159" s="12">
        <f t="shared" si="274"/>
      </c>
      <c r="N1159" s="13"/>
    </row>
    <row r="1160" spans="2:14" ht="15.75">
      <c r="B1160" s="292"/>
      <c r="C1160" s="375">
        <v>4071</v>
      </c>
      <c r="D1160" s="376" t="s">
        <v>695</v>
      </c>
      <c r="E1160" s="377">
        <f>F1160+G1160+H1160</f>
        <v>0</v>
      </c>
      <c r="F1160" s="1472">
        <v>0</v>
      </c>
      <c r="G1160" s="1472">
        <v>0</v>
      </c>
      <c r="H1160" s="1473">
        <v>0</v>
      </c>
      <c r="I1160" s="1667">
        <v>0</v>
      </c>
      <c r="J1160" s="1472">
        <v>0</v>
      </c>
      <c r="K1160" s="1472">
        <v>0</v>
      </c>
      <c r="L1160" s="377">
        <f>I1160+J1160+K1160</f>
        <v>0</v>
      </c>
      <c r="M1160" s="12">
        <f t="shared" si="274"/>
      </c>
      <c r="N1160" s="13"/>
    </row>
    <row r="1161" spans="2:14" ht="15.75">
      <c r="B1161" s="582"/>
      <c r="C1161" s="1801" t="s">
        <v>696</v>
      </c>
      <c r="D1161" s="1802"/>
      <c r="E1161" s="1438"/>
      <c r="F1161" s="1438"/>
      <c r="G1161" s="1438"/>
      <c r="H1161" s="1438"/>
      <c r="I1161" s="1438"/>
      <c r="J1161" s="1438"/>
      <c r="K1161" s="1438"/>
      <c r="L1161" s="1439"/>
      <c r="M1161" s="12">
        <f t="shared" si="274"/>
      </c>
      <c r="N1161" s="13"/>
    </row>
    <row r="1162" spans="2:14" ht="15.75">
      <c r="B1162" s="381">
        <v>98</v>
      </c>
      <c r="C1162" s="1801" t="s">
        <v>696</v>
      </c>
      <c r="D1162" s="1802"/>
      <c r="E1162" s="382">
        <f>F1162+G1162+H1162</f>
        <v>0</v>
      </c>
      <c r="F1162" s="1429"/>
      <c r="G1162" s="1430"/>
      <c r="H1162" s="1431"/>
      <c r="I1162" s="1461">
        <v>0</v>
      </c>
      <c r="J1162" s="1462">
        <v>0</v>
      </c>
      <c r="K1162" s="1463">
        <v>0</v>
      </c>
      <c r="L1162" s="382">
        <f>I1162+J1162+K1162</f>
        <v>0</v>
      </c>
      <c r="M1162" s="12">
        <f t="shared" si="274"/>
      </c>
      <c r="N1162" s="13"/>
    </row>
    <row r="1163" spans="2:14" ht="15.75">
      <c r="B1163" s="1433"/>
      <c r="C1163" s="1434"/>
      <c r="D1163" s="1435"/>
      <c r="E1163" s="269"/>
      <c r="F1163" s="269"/>
      <c r="G1163" s="269"/>
      <c r="H1163" s="269"/>
      <c r="I1163" s="269"/>
      <c r="J1163" s="269"/>
      <c r="K1163" s="269"/>
      <c r="L1163" s="270"/>
      <c r="M1163" s="12">
        <f t="shared" si="274"/>
      </c>
      <c r="N1163" s="13"/>
    </row>
    <row r="1164" spans="2:14" ht="15.75">
      <c r="B1164" s="1436"/>
      <c r="C1164" s="111"/>
      <c r="D1164" s="1437"/>
      <c r="E1164" s="218"/>
      <c r="F1164" s="218"/>
      <c r="G1164" s="218"/>
      <c r="H1164" s="218"/>
      <c r="I1164" s="218"/>
      <c r="J1164" s="218"/>
      <c r="K1164" s="218"/>
      <c r="L1164" s="389"/>
      <c r="M1164" s="12">
        <f t="shared" si="274"/>
      </c>
      <c r="N1164" s="13"/>
    </row>
    <row r="1165" spans="2:14" ht="15.75">
      <c r="B1165" s="1436"/>
      <c r="C1165" s="111"/>
      <c r="D1165" s="1437"/>
      <c r="E1165" s="218"/>
      <c r="F1165" s="218"/>
      <c r="G1165" s="218"/>
      <c r="H1165" s="218"/>
      <c r="I1165" s="218"/>
      <c r="J1165" s="218"/>
      <c r="K1165" s="218"/>
      <c r="L1165" s="389"/>
      <c r="M1165" s="12">
        <f t="shared" si="274"/>
      </c>
      <c r="N1165" s="13"/>
    </row>
    <row r="1166" spans="2:14" ht="15.75">
      <c r="B1166" s="1464"/>
      <c r="C1166" s="393" t="s">
        <v>743</v>
      </c>
      <c r="D1166" s="1432">
        <f>+B1166</f>
        <v>0</v>
      </c>
      <c r="E1166" s="395">
        <f aca="true" t="shared" si="277" ref="E1166:L1166">SUM(E1051,E1054,E1060,E1068,E1069,E1087,E1091,E1097,E1100,E1101,E1102,E1103,E1104,E1113,E1119,E1120,E1121,E1122,E1129,E1133,E1134,E1135,E1136,E1139,E1140,E1148,E1151,E1152,E1157)+E1162</f>
        <v>205</v>
      </c>
      <c r="F1166" s="396">
        <f t="shared" si="277"/>
        <v>205</v>
      </c>
      <c r="G1166" s="397">
        <f t="shared" si="277"/>
        <v>0</v>
      </c>
      <c r="H1166" s="398">
        <f t="shared" si="277"/>
        <v>0</v>
      </c>
      <c r="I1166" s="396">
        <f t="shared" si="277"/>
        <v>205</v>
      </c>
      <c r="J1166" s="397">
        <f t="shared" si="277"/>
        <v>0</v>
      </c>
      <c r="K1166" s="398">
        <f t="shared" si="277"/>
        <v>0</v>
      </c>
      <c r="L1166" s="395">
        <f t="shared" si="277"/>
        <v>205</v>
      </c>
      <c r="M1166" s="12">
        <f t="shared" si="274"/>
        <v>1</v>
      </c>
      <c r="N1166" s="73" t="str">
        <f>LEFT(C1048,1)</f>
        <v>4</v>
      </c>
    </row>
    <row r="1167" spans="2:13" ht="15.75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3" ht="15.75">
      <c r="B1168" s="1367"/>
      <c r="C1168" s="1367"/>
      <c r="D1168" s="1368"/>
      <c r="E1168" s="1367"/>
      <c r="F1168" s="1367"/>
      <c r="G1168" s="1367"/>
      <c r="H1168" s="1367"/>
      <c r="I1168" s="1367"/>
      <c r="J1168" s="1367"/>
      <c r="K1168" s="1367"/>
      <c r="L1168" s="1369"/>
      <c r="M1168" s="7">
        <f>(IF($E1166&lt;&gt;0,$M$2,IF($L1166&lt;&gt;0,$M$2,"")))</f>
        <v>1</v>
      </c>
    </row>
    <row r="1169" spans="2:13" ht="18.75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>
        <f>(IF(E1164&lt;&gt;0,$G$2,IF(L1164&lt;&gt;0,$G$2,"")))</f>
      </c>
    </row>
    <row r="1170" spans="2:13" ht="18.75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>
        <f>(IF(E1165&lt;&gt;0,$G$2,IF(L1165&lt;&gt;0,$G$2,"")))</f>
      </c>
    </row>
    <row r="1171" spans="2:13" ht="15.75">
      <c r="B1171" s="6"/>
      <c r="C1171" s="6"/>
      <c r="D1171" s="521"/>
      <c r="E1171" s="38"/>
      <c r="F1171" s="38"/>
      <c r="G1171" s="38"/>
      <c r="H1171" s="38"/>
      <c r="I1171" s="38"/>
      <c r="J1171" s="38"/>
      <c r="K1171" s="38"/>
      <c r="L1171" s="38"/>
      <c r="M1171" s="7">
        <f>(IF($E1304&lt;&gt;0,$M$2,IF($L1304&lt;&gt;0,$M$2,"")))</f>
        <v>1</v>
      </c>
    </row>
    <row r="1172" spans="2:13" ht="15.75">
      <c r="B1172" s="6"/>
      <c r="C1172" s="1365"/>
      <c r="D1172" s="1366"/>
      <c r="E1172" s="38"/>
      <c r="F1172" s="38"/>
      <c r="G1172" s="38"/>
      <c r="H1172" s="38"/>
      <c r="I1172" s="38"/>
      <c r="J1172" s="38"/>
      <c r="K1172" s="38"/>
      <c r="L1172" s="38"/>
      <c r="M1172" s="7">
        <f>(IF($E1304&lt;&gt;0,$M$2,IF($L1304&lt;&gt;0,$M$2,"")))</f>
        <v>1</v>
      </c>
    </row>
    <row r="1173" spans="2:13" ht="15.75">
      <c r="B1173" s="1791" t="str">
        <f>$B$7</f>
        <v>ОТЧЕТНИ ДАННИ ПО ЕБК ЗА ИЗПЪЛНЕНИЕТО НА БЮДЖЕТА</v>
      </c>
      <c r="C1173" s="1792"/>
      <c r="D1173" s="1792"/>
      <c r="E1173" s="242"/>
      <c r="F1173" s="242"/>
      <c r="G1173" s="237"/>
      <c r="H1173" s="237"/>
      <c r="I1173" s="237"/>
      <c r="J1173" s="237"/>
      <c r="K1173" s="237"/>
      <c r="L1173" s="237"/>
      <c r="M1173" s="7">
        <f>(IF($E1304&lt;&gt;0,$M$2,IF($L1304&lt;&gt;0,$M$2,"")))</f>
        <v>1</v>
      </c>
    </row>
    <row r="1174" spans="2:13" ht="15.75">
      <c r="B1174" s="228"/>
      <c r="C1174" s="391"/>
      <c r="D1174" s="400"/>
      <c r="E1174" s="406" t="s">
        <v>464</v>
      </c>
      <c r="F1174" s="406" t="s">
        <v>837</v>
      </c>
      <c r="G1174" s="237"/>
      <c r="H1174" s="1362" t="s">
        <v>1255</v>
      </c>
      <c r="I1174" s="1363"/>
      <c r="J1174" s="1364"/>
      <c r="K1174" s="237"/>
      <c r="L1174" s="237"/>
      <c r="M1174" s="7">
        <f>(IF($E1304&lt;&gt;0,$M$2,IF($L1304&lt;&gt;0,$M$2,"")))</f>
        <v>1</v>
      </c>
    </row>
    <row r="1175" spans="2:13" ht="18.75">
      <c r="B1175" s="1783" t="str">
        <f>$B$9</f>
        <v>ПГ ПО КОМПЮТЪРНО ПРОГРАМИРАНЕ И ИНОВАЦИИ</v>
      </c>
      <c r="C1175" s="1784"/>
      <c r="D1175" s="1785"/>
      <c r="E1175" s="115">
        <f>$E$9</f>
        <v>43466</v>
      </c>
      <c r="F1175" s="226">
        <f>$F$9</f>
        <v>43830</v>
      </c>
      <c r="G1175" s="237"/>
      <c r="H1175" s="237"/>
      <c r="I1175" s="237"/>
      <c r="J1175" s="237"/>
      <c r="K1175" s="237"/>
      <c r="L1175" s="237"/>
      <c r="M1175" s="7">
        <f>(IF($E1304&lt;&gt;0,$M$2,IF($L1304&lt;&gt;0,$M$2,"")))</f>
        <v>1</v>
      </c>
    </row>
    <row r="1176" spans="2:13" ht="15.75">
      <c r="B1176" s="227" t="str">
        <f>$B$10</f>
        <v>(наименование на разпоредителя с бюджет)</v>
      </c>
      <c r="C1176" s="228"/>
      <c r="D1176" s="229"/>
      <c r="E1176" s="237"/>
      <c r="F1176" s="237"/>
      <c r="G1176" s="237"/>
      <c r="H1176" s="237"/>
      <c r="I1176" s="237"/>
      <c r="J1176" s="237"/>
      <c r="K1176" s="237"/>
      <c r="L1176" s="237"/>
      <c r="M1176" s="7">
        <f>(IF($E1304&lt;&gt;0,$M$2,IF($L1304&lt;&gt;0,$M$2,"")))</f>
        <v>1</v>
      </c>
    </row>
    <row r="1177" spans="2:13" ht="15.75">
      <c r="B1177" s="227"/>
      <c r="C1177" s="228"/>
      <c r="D1177" s="229"/>
      <c r="E1177" s="237"/>
      <c r="F1177" s="237"/>
      <c r="G1177" s="237"/>
      <c r="H1177" s="237"/>
      <c r="I1177" s="237"/>
      <c r="J1177" s="237"/>
      <c r="K1177" s="237"/>
      <c r="L1177" s="237"/>
      <c r="M1177" s="7">
        <f>(IF($E1304&lt;&gt;0,$M$2,IF($L1304&lt;&gt;0,$M$2,"")))</f>
        <v>1</v>
      </c>
    </row>
    <row r="1178" spans="2:13" ht="19.5">
      <c r="B1178" s="1842" t="str">
        <f>$B$12</f>
        <v>Бургас </v>
      </c>
      <c r="C1178" s="1843"/>
      <c r="D1178" s="1844"/>
      <c r="E1178" s="410" t="s">
        <v>892</v>
      </c>
      <c r="F1178" s="1360" t="str">
        <f>$F$12</f>
        <v>5202</v>
      </c>
      <c r="G1178" s="237"/>
      <c r="H1178" s="237"/>
      <c r="I1178" s="237"/>
      <c r="J1178" s="237"/>
      <c r="K1178" s="237"/>
      <c r="L1178" s="237"/>
      <c r="M1178" s="7">
        <f>(IF($E1304&lt;&gt;0,$M$2,IF($L1304&lt;&gt;0,$M$2,"")))</f>
        <v>1</v>
      </c>
    </row>
    <row r="1179" spans="2:13" ht="15.75">
      <c r="B1179" s="233" t="str">
        <f>$B$13</f>
        <v>(наименование на първостепенния разпоредител с бюджет)</v>
      </c>
      <c r="C1179" s="228"/>
      <c r="D1179" s="229"/>
      <c r="E1179" s="1361"/>
      <c r="F1179" s="242"/>
      <c r="G1179" s="237"/>
      <c r="H1179" s="237"/>
      <c r="I1179" s="237"/>
      <c r="J1179" s="237"/>
      <c r="K1179" s="237"/>
      <c r="L1179" s="237"/>
      <c r="M1179" s="7">
        <f>(IF($E1304&lt;&gt;0,$M$2,IF($L1304&lt;&gt;0,$M$2,"")))</f>
        <v>1</v>
      </c>
    </row>
    <row r="1180" spans="2:13" ht="19.5">
      <c r="B1180" s="236"/>
      <c r="C1180" s="237"/>
      <c r="D1180" s="124" t="s">
        <v>893</v>
      </c>
      <c r="E1180" s="238">
        <f>$E$15</f>
        <v>0</v>
      </c>
      <c r="F1180" s="414" t="str">
        <f>$F$15</f>
        <v>БЮДЖЕТ</v>
      </c>
      <c r="G1180" s="218"/>
      <c r="H1180" s="218"/>
      <c r="I1180" s="218"/>
      <c r="J1180" s="218"/>
      <c r="K1180" s="218"/>
      <c r="L1180" s="218"/>
      <c r="M1180" s="7">
        <f>(IF($E1304&lt;&gt;0,$M$2,IF($L1304&lt;&gt;0,$M$2,"")))</f>
        <v>1</v>
      </c>
    </row>
    <row r="1181" spans="2:13" ht="15.75">
      <c r="B1181" s="228"/>
      <c r="C1181" s="391"/>
      <c r="D1181" s="400"/>
      <c r="E1181" s="237"/>
      <c r="F1181" s="409"/>
      <c r="G1181" s="409"/>
      <c r="H1181" s="409"/>
      <c r="I1181" s="409"/>
      <c r="J1181" s="409"/>
      <c r="K1181" s="409"/>
      <c r="L1181" s="1377" t="s">
        <v>465</v>
      </c>
      <c r="M1181" s="7">
        <f>(IF($E1304&lt;&gt;0,$M$2,IF($L1304&lt;&gt;0,$M$2,"")))</f>
        <v>1</v>
      </c>
    </row>
    <row r="1182" spans="2:13" ht="18.75">
      <c r="B1182" s="247"/>
      <c r="C1182" s="248"/>
      <c r="D1182" s="249" t="s">
        <v>714</v>
      </c>
      <c r="E1182" s="1827" t="s">
        <v>2051</v>
      </c>
      <c r="F1182" s="1828"/>
      <c r="G1182" s="1828"/>
      <c r="H1182" s="1829"/>
      <c r="I1182" s="1836" t="s">
        <v>2052</v>
      </c>
      <c r="J1182" s="1837"/>
      <c r="K1182" s="1837"/>
      <c r="L1182" s="1838"/>
      <c r="M1182" s="7">
        <f>(IF($E1304&lt;&gt;0,$M$2,IF($L1304&lt;&gt;0,$M$2,"")))</f>
        <v>1</v>
      </c>
    </row>
    <row r="1183" spans="2:13" ht="56.25">
      <c r="B1183" s="250" t="s">
        <v>62</v>
      </c>
      <c r="C1183" s="251" t="s">
        <v>466</v>
      </c>
      <c r="D1183" s="252" t="s">
        <v>715</v>
      </c>
      <c r="E1183" s="1403" t="str">
        <f>$E$20</f>
        <v>Уточнен план                Общо</v>
      </c>
      <c r="F1183" s="1407" t="str">
        <f>$F$20</f>
        <v>държавни дейности</v>
      </c>
      <c r="G1183" s="1408" t="str">
        <f>$G$20</f>
        <v>местни дейности</v>
      </c>
      <c r="H1183" s="1409" t="str">
        <f>$H$20</f>
        <v>дофинансиране</v>
      </c>
      <c r="I1183" s="253" t="str">
        <f>$I$20</f>
        <v>държавни дейности -ОТЧЕТ</v>
      </c>
      <c r="J1183" s="254" t="str">
        <f>$J$20</f>
        <v>местни дейности - ОТЧЕТ</v>
      </c>
      <c r="K1183" s="255" t="str">
        <f>$K$20</f>
        <v>дофинансиране - ОТЧЕТ</v>
      </c>
      <c r="L1183" s="1631" t="str">
        <f>$L$20</f>
        <v>ОТЧЕТ                                    ОБЩО</v>
      </c>
      <c r="M1183" s="7">
        <f>(IF($E1304&lt;&gt;0,$M$2,IF($L1304&lt;&gt;0,$M$2,"")))</f>
        <v>1</v>
      </c>
    </row>
    <row r="1184" spans="2:13" ht="18.75">
      <c r="B1184" s="258"/>
      <c r="C1184" s="259"/>
      <c r="D1184" s="260" t="s">
        <v>745</v>
      </c>
      <c r="E1184" s="1455" t="str">
        <f>$E$21</f>
        <v>(1)</v>
      </c>
      <c r="F1184" s="143" t="str">
        <f>$F$21</f>
        <v>(2)</v>
      </c>
      <c r="G1184" s="144" t="str">
        <f>$G$21</f>
        <v>(3)</v>
      </c>
      <c r="H1184" s="145" t="str">
        <f>$H$21</f>
        <v>(4)</v>
      </c>
      <c r="I1184" s="261" t="str">
        <f>$I$21</f>
        <v>(5)</v>
      </c>
      <c r="J1184" s="262" t="str">
        <f>$J$21</f>
        <v>(6)</v>
      </c>
      <c r="K1184" s="263" t="str">
        <f>$K$21</f>
        <v>(7)</v>
      </c>
      <c r="L1184" s="264" t="str">
        <f>$L$21</f>
        <v>(8)</v>
      </c>
      <c r="M1184" s="7">
        <f>(IF($E1304&lt;&gt;0,$M$2,IF($L1304&lt;&gt;0,$M$2,"")))</f>
        <v>1</v>
      </c>
    </row>
    <row r="1185" spans="2:13" ht="15.75">
      <c r="B1185" s="1451"/>
      <c r="C1185" s="1598" t="e">
        <f>VLOOKUP(D1185,OP_LIST2,2,FALSE)</f>
        <v>#N/A</v>
      </c>
      <c r="D1185" s="1458"/>
      <c r="E1185" s="389"/>
      <c r="F1185" s="1441"/>
      <c r="G1185" s="1442"/>
      <c r="H1185" s="1443"/>
      <c r="I1185" s="1441"/>
      <c r="J1185" s="1442"/>
      <c r="K1185" s="1443"/>
      <c r="L1185" s="1440"/>
      <c r="M1185" s="7">
        <f>(IF($E1304&lt;&gt;0,$M$2,IF($L1304&lt;&gt;0,$M$2,"")))</f>
        <v>1</v>
      </c>
    </row>
    <row r="1186" spans="2:13" ht="15.75">
      <c r="B1186" s="1454"/>
      <c r="C1186" s="1459">
        <f>VLOOKUP(D1187,EBK_DEIN2,2,FALSE)</f>
        <v>7713</v>
      </c>
      <c r="D1186" s="1458" t="s">
        <v>794</v>
      </c>
      <c r="E1186" s="389"/>
      <c r="F1186" s="1444"/>
      <c r="G1186" s="1445"/>
      <c r="H1186" s="1446"/>
      <c r="I1186" s="1444"/>
      <c r="J1186" s="1445"/>
      <c r="K1186" s="1446"/>
      <c r="L1186" s="1440"/>
      <c r="M1186" s="7">
        <f>(IF($E1304&lt;&gt;0,$M$2,IF($L1304&lt;&gt;0,$M$2,"")))</f>
        <v>1</v>
      </c>
    </row>
    <row r="1187" spans="2:13" ht="15.75">
      <c r="B1187" s="1450"/>
      <c r="C1187" s="1587">
        <f>+C1186</f>
        <v>7713</v>
      </c>
      <c r="D1187" s="1452" t="s">
        <v>491</v>
      </c>
      <c r="E1187" s="389"/>
      <c r="F1187" s="1444"/>
      <c r="G1187" s="1445"/>
      <c r="H1187" s="1446"/>
      <c r="I1187" s="1444"/>
      <c r="J1187" s="1445"/>
      <c r="K1187" s="1446"/>
      <c r="L1187" s="1440"/>
      <c r="M1187" s="7">
        <f>(IF($E1304&lt;&gt;0,$M$2,IF($L1304&lt;&gt;0,$M$2,"")))</f>
        <v>1</v>
      </c>
    </row>
    <row r="1188" spans="2:13" ht="15.75">
      <c r="B1188" s="1456"/>
      <c r="C1188" s="1453"/>
      <c r="D1188" s="1457" t="s">
        <v>716</v>
      </c>
      <c r="E1188" s="389"/>
      <c r="F1188" s="1447"/>
      <c r="G1188" s="1448"/>
      <c r="H1188" s="1449"/>
      <c r="I1188" s="1447"/>
      <c r="J1188" s="1448"/>
      <c r="K1188" s="1449"/>
      <c r="L1188" s="1440"/>
      <c r="M1188" s="7">
        <f>(IF($E1304&lt;&gt;0,$M$2,IF($L1304&lt;&gt;0,$M$2,"")))</f>
        <v>1</v>
      </c>
    </row>
    <row r="1189" spans="2:14" ht="15.75">
      <c r="B1189" s="272">
        <v>100</v>
      </c>
      <c r="C1189" s="1816" t="s">
        <v>746</v>
      </c>
      <c r="D1189" s="1817"/>
      <c r="E1189" s="273">
        <f aca="true" t="shared" si="278" ref="E1189:L1189">SUM(E1190:E1191)</f>
        <v>0</v>
      </c>
      <c r="F1189" s="274">
        <f t="shared" si="278"/>
        <v>0</v>
      </c>
      <c r="G1189" s="275">
        <f t="shared" si="278"/>
        <v>0</v>
      </c>
      <c r="H1189" s="276">
        <f t="shared" si="278"/>
        <v>0</v>
      </c>
      <c r="I1189" s="274">
        <f t="shared" si="278"/>
        <v>0</v>
      </c>
      <c r="J1189" s="275">
        <f t="shared" si="278"/>
        <v>0</v>
      </c>
      <c r="K1189" s="276">
        <f t="shared" si="278"/>
        <v>0</v>
      </c>
      <c r="L1189" s="273">
        <f t="shared" si="278"/>
        <v>0</v>
      </c>
      <c r="M1189" s="12">
        <f aca="true" t="shared" si="279" ref="M1189:M1220">(IF($E1189&lt;&gt;0,$M$2,IF($L1189&lt;&gt;0,$M$2,"")))</f>
      </c>
      <c r="N1189" s="13"/>
    </row>
    <row r="1190" spans="2:14" ht="15.75">
      <c r="B1190" s="278"/>
      <c r="C1190" s="279">
        <v>101</v>
      </c>
      <c r="D1190" s="280" t="s">
        <v>747</v>
      </c>
      <c r="E1190" s="281">
        <f>F1190+G1190+H1190</f>
        <v>0</v>
      </c>
      <c r="F1190" s="152"/>
      <c r="G1190" s="153"/>
      <c r="H1190" s="1418"/>
      <c r="I1190" s="152"/>
      <c r="J1190" s="153"/>
      <c r="K1190" s="1418"/>
      <c r="L1190" s="281">
        <f>I1190+J1190+K1190</f>
        <v>0</v>
      </c>
      <c r="M1190" s="12">
        <f t="shared" si="279"/>
      </c>
      <c r="N1190" s="13"/>
    </row>
    <row r="1191" spans="2:14" ht="15.75">
      <c r="B1191" s="278"/>
      <c r="C1191" s="285">
        <v>102</v>
      </c>
      <c r="D1191" s="286" t="s">
        <v>748</v>
      </c>
      <c r="E1191" s="287">
        <f>F1191+G1191+H1191</f>
        <v>0</v>
      </c>
      <c r="F1191" s="173"/>
      <c r="G1191" s="174"/>
      <c r="H1191" s="1421"/>
      <c r="I1191" s="173"/>
      <c r="J1191" s="174"/>
      <c r="K1191" s="1421"/>
      <c r="L1191" s="287">
        <f>I1191+J1191+K1191</f>
        <v>0</v>
      </c>
      <c r="M1191" s="12">
        <f t="shared" si="279"/>
      </c>
      <c r="N1191" s="13"/>
    </row>
    <row r="1192" spans="2:14" ht="15.75">
      <c r="B1192" s="272">
        <v>200</v>
      </c>
      <c r="C1192" s="1812" t="s">
        <v>749</v>
      </c>
      <c r="D1192" s="1813"/>
      <c r="E1192" s="273">
        <f aca="true" t="shared" si="280" ref="E1192:L1192">SUM(E1193:E1197)</f>
        <v>0</v>
      </c>
      <c r="F1192" s="274">
        <f t="shared" si="280"/>
        <v>0</v>
      </c>
      <c r="G1192" s="275">
        <f t="shared" si="280"/>
        <v>0</v>
      </c>
      <c r="H1192" s="276">
        <f t="shared" si="280"/>
        <v>0</v>
      </c>
      <c r="I1192" s="274">
        <f t="shared" si="280"/>
        <v>0</v>
      </c>
      <c r="J1192" s="275">
        <f t="shared" si="280"/>
        <v>0</v>
      </c>
      <c r="K1192" s="276">
        <f t="shared" si="280"/>
        <v>0</v>
      </c>
      <c r="L1192" s="273">
        <f t="shared" si="280"/>
        <v>0</v>
      </c>
      <c r="M1192" s="12">
        <f t="shared" si="279"/>
      </c>
      <c r="N1192" s="13"/>
    </row>
    <row r="1193" spans="2:14" ht="15.75">
      <c r="B1193" s="291"/>
      <c r="C1193" s="279">
        <v>201</v>
      </c>
      <c r="D1193" s="280" t="s">
        <v>750</v>
      </c>
      <c r="E1193" s="281">
        <f>F1193+G1193+H1193</f>
        <v>0</v>
      </c>
      <c r="F1193" s="152"/>
      <c r="G1193" s="153"/>
      <c r="H1193" s="1418"/>
      <c r="I1193" s="152"/>
      <c r="J1193" s="153"/>
      <c r="K1193" s="1418"/>
      <c r="L1193" s="281">
        <f>I1193+J1193+K1193</f>
        <v>0</v>
      </c>
      <c r="M1193" s="12">
        <f t="shared" si="279"/>
      </c>
      <c r="N1193" s="13"/>
    </row>
    <row r="1194" spans="2:14" ht="15.75">
      <c r="B1194" s="292"/>
      <c r="C1194" s="293">
        <v>202</v>
      </c>
      <c r="D1194" s="294" t="s">
        <v>751</v>
      </c>
      <c r="E1194" s="295">
        <f>F1194+G1194+H1194</f>
        <v>0</v>
      </c>
      <c r="F1194" s="158"/>
      <c r="G1194" s="159"/>
      <c r="H1194" s="1420"/>
      <c r="I1194" s="158"/>
      <c r="J1194" s="159"/>
      <c r="K1194" s="1420"/>
      <c r="L1194" s="295">
        <f>I1194+J1194+K1194</f>
        <v>0</v>
      </c>
      <c r="M1194" s="12">
        <f t="shared" si="279"/>
      </c>
      <c r="N1194" s="13"/>
    </row>
    <row r="1195" spans="2:14" ht="31.5">
      <c r="B1195" s="299"/>
      <c r="C1195" s="293">
        <v>205</v>
      </c>
      <c r="D1195" s="294" t="s">
        <v>597</v>
      </c>
      <c r="E1195" s="295">
        <f>F1195+G1195+H1195</f>
        <v>0</v>
      </c>
      <c r="F1195" s="158"/>
      <c r="G1195" s="159"/>
      <c r="H1195" s="1420"/>
      <c r="I1195" s="158"/>
      <c r="J1195" s="159"/>
      <c r="K1195" s="1420"/>
      <c r="L1195" s="295">
        <f>I1195+J1195+K1195</f>
        <v>0</v>
      </c>
      <c r="M1195" s="12">
        <f t="shared" si="279"/>
      </c>
      <c r="N1195" s="13"/>
    </row>
    <row r="1196" spans="2:14" ht="15.75">
      <c r="B1196" s="299"/>
      <c r="C1196" s="293">
        <v>208</v>
      </c>
      <c r="D1196" s="300" t="s">
        <v>598</v>
      </c>
      <c r="E1196" s="295">
        <f>F1196+G1196+H1196</f>
        <v>0</v>
      </c>
      <c r="F1196" s="158"/>
      <c r="G1196" s="159"/>
      <c r="H1196" s="1420"/>
      <c r="I1196" s="158"/>
      <c r="J1196" s="159"/>
      <c r="K1196" s="1420"/>
      <c r="L1196" s="295">
        <f>I1196+J1196+K1196</f>
        <v>0</v>
      </c>
      <c r="M1196" s="12">
        <f t="shared" si="279"/>
      </c>
      <c r="N1196" s="13"/>
    </row>
    <row r="1197" spans="2:14" ht="15.75">
      <c r="B1197" s="291"/>
      <c r="C1197" s="285">
        <v>209</v>
      </c>
      <c r="D1197" s="301" t="s">
        <v>599</v>
      </c>
      <c r="E1197" s="287">
        <f>F1197+G1197+H1197</f>
        <v>0</v>
      </c>
      <c r="F1197" s="173"/>
      <c r="G1197" s="174"/>
      <c r="H1197" s="1421"/>
      <c r="I1197" s="173"/>
      <c r="J1197" s="174"/>
      <c r="K1197" s="1421"/>
      <c r="L1197" s="287">
        <f>I1197+J1197+K1197</f>
        <v>0</v>
      </c>
      <c r="M1197" s="12">
        <f t="shared" si="279"/>
      </c>
      <c r="N1197" s="13"/>
    </row>
    <row r="1198" spans="2:14" ht="15.75">
      <c r="B1198" s="272">
        <v>500</v>
      </c>
      <c r="C1198" s="1814" t="s">
        <v>194</v>
      </c>
      <c r="D1198" s="1815"/>
      <c r="E1198" s="273">
        <f aca="true" t="shared" si="281" ref="E1198:L1198">SUM(E1199:E1205)</f>
        <v>0</v>
      </c>
      <c r="F1198" s="274">
        <f t="shared" si="281"/>
        <v>0</v>
      </c>
      <c r="G1198" s="275">
        <f t="shared" si="281"/>
        <v>0</v>
      </c>
      <c r="H1198" s="276">
        <f t="shared" si="281"/>
        <v>0</v>
      </c>
      <c r="I1198" s="274">
        <f t="shared" si="281"/>
        <v>0</v>
      </c>
      <c r="J1198" s="275">
        <f t="shared" si="281"/>
        <v>0</v>
      </c>
      <c r="K1198" s="276">
        <f t="shared" si="281"/>
        <v>0</v>
      </c>
      <c r="L1198" s="273">
        <f t="shared" si="281"/>
        <v>0</v>
      </c>
      <c r="M1198" s="12">
        <f t="shared" si="279"/>
      </c>
      <c r="N1198" s="13"/>
    </row>
    <row r="1199" spans="2:14" ht="15.75">
      <c r="B1199" s="291"/>
      <c r="C1199" s="302">
        <v>551</v>
      </c>
      <c r="D1199" s="303" t="s">
        <v>195</v>
      </c>
      <c r="E1199" s="281">
        <f aca="true" t="shared" si="282" ref="E1199:E1206">F1199+G1199+H1199</f>
        <v>0</v>
      </c>
      <c r="F1199" s="152"/>
      <c r="G1199" s="153"/>
      <c r="H1199" s="1418"/>
      <c r="I1199" s="152"/>
      <c r="J1199" s="153"/>
      <c r="K1199" s="1418"/>
      <c r="L1199" s="281">
        <f aca="true" t="shared" si="283" ref="L1199:L1206">I1199+J1199+K1199</f>
        <v>0</v>
      </c>
      <c r="M1199" s="12">
        <f t="shared" si="279"/>
      </c>
      <c r="N1199" s="13"/>
    </row>
    <row r="1200" spans="2:14" ht="15.75">
      <c r="B1200" s="291"/>
      <c r="C1200" s="304">
        <v>552</v>
      </c>
      <c r="D1200" s="305" t="s">
        <v>912</v>
      </c>
      <c r="E1200" s="295">
        <f t="shared" si="282"/>
        <v>0</v>
      </c>
      <c r="F1200" s="158"/>
      <c r="G1200" s="159"/>
      <c r="H1200" s="1420"/>
      <c r="I1200" s="158"/>
      <c r="J1200" s="159"/>
      <c r="K1200" s="1420"/>
      <c r="L1200" s="295">
        <f t="shared" si="283"/>
        <v>0</v>
      </c>
      <c r="M1200" s="12">
        <f t="shared" si="279"/>
      </c>
      <c r="N1200" s="13"/>
    </row>
    <row r="1201" spans="2:14" ht="15.75">
      <c r="B1201" s="306"/>
      <c r="C1201" s="304">
        <v>558</v>
      </c>
      <c r="D1201" s="307" t="s">
        <v>873</v>
      </c>
      <c r="E1201" s="295">
        <f t="shared" si="282"/>
        <v>0</v>
      </c>
      <c r="F1201" s="488">
        <v>0</v>
      </c>
      <c r="G1201" s="489">
        <v>0</v>
      </c>
      <c r="H1201" s="160">
        <v>0</v>
      </c>
      <c r="I1201" s="488">
        <v>0</v>
      </c>
      <c r="J1201" s="489">
        <v>0</v>
      </c>
      <c r="K1201" s="160">
        <v>0</v>
      </c>
      <c r="L1201" s="295">
        <f t="shared" si="283"/>
        <v>0</v>
      </c>
      <c r="M1201" s="12">
        <f t="shared" si="279"/>
      </c>
      <c r="N1201" s="13"/>
    </row>
    <row r="1202" spans="2:14" ht="15.75">
      <c r="B1202" s="306"/>
      <c r="C1202" s="304">
        <v>560</v>
      </c>
      <c r="D1202" s="307" t="s">
        <v>196</v>
      </c>
      <c r="E1202" s="295">
        <f t="shared" si="282"/>
        <v>0</v>
      </c>
      <c r="F1202" s="158"/>
      <c r="G1202" s="159"/>
      <c r="H1202" s="1420"/>
      <c r="I1202" s="158"/>
      <c r="J1202" s="159"/>
      <c r="K1202" s="1420"/>
      <c r="L1202" s="295">
        <f t="shared" si="283"/>
        <v>0</v>
      </c>
      <c r="M1202" s="12">
        <f t="shared" si="279"/>
      </c>
      <c r="N1202" s="13"/>
    </row>
    <row r="1203" spans="2:14" ht="15.75">
      <c r="B1203" s="306"/>
      <c r="C1203" s="304">
        <v>580</v>
      </c>
      <c r="D1203" s="305" t="s">
        <v>197</v>
      </c>
      <c r="E1203" s="295">
        <f t="shared" si="282"/>
        <v>0</v>
      </c>
      <c r="F1203" s="158"/>
      <c r="G1203" s="159"/>
      <c r="H1203" s="1420"/>
      <c r="I1203" s="158"/>
      <c r="J1203" s="159"/>
      <c r="K1203" s="1420"/>
      <c r="L1203" s="295">
        <f t="shared" si="283"/>
        <v>0</v>
      </c>
      <c r="M1203" s="12">
        <f t="shared" si="279"/>
      </c>
      <c r="N1203" s="13"/>
    </row>
    <row r="1204" spans="2:14" ht="15.75">
      <c r="B1204" s="291"/>
      <c r="C1204" s="304">
        <v>588</v>
      </c>
      <c r="D1204" s="305" t="s">
        <v>875</v>
      </c>
      <c r="E1204" s="295">
        <f t="shared" si="282"/>
        <v>0</v>
      </c>
      <c r="F1204" s="488">
        <v>0</v>
      </c>
      <c r="G1204" s="489">
        <v>0</v>
      </c>
      <c r="H1204" s="160">
        <v>0</v>
      </c>
      <c r="I1204" s="488">
        <v>0</v>
      </c>
      <c r="J1204" s="489">
        <v>0</v>
      </c>
      <c r="K1204" s="160">
        <v>0</v>
      </c>
      <c r="L1204" s="295">
        <f t="shared" si="283"/>
        <v>0</v>
      </c>
      <c r="M1204" s="12">
        <f t="shared" si="279"/>
      </c>
      <c r="N1204" s="13"/>
    </row>
    <row r="1205" spans="2:14" ht="31.5">
      <c r="B1205" s="291"/>
      <c r="C1205" s="308">
        <v>590</v>
      </c>
      <c r="D1205" s="309" t="s">
        <v>198</v>
      </c>
      <c r="E1205" s="287">
        <f t="shared" si="282"/>
        <v>0</v>
      </c>
      <c r="F1205" s="173"/>
      <c r="G1205" s="174"/>
      <c r="H1205" s="1421"/>
      <c r="I1205" s="173"/>
      <c r="J1205" s="174"/>
      <c r="K1205" s="1421"/>
      <c r="L1205" s="287">
        <f t="shared" si="283"/>
        <v>0</v>
      </c>
      <c r="M1205" s="12">
        <f t="shared" si="279"/>
      </c>
      <c r="N1205" s="13"/>
    </row>
    <row r="1206" spans="2:14" ht="15.75">
      <c r="B1206" s="272">
        <v>800</v>
      </c>
      <c r="C1206" s="1810" t="s">
        <v>199</v>
      </c>
      <c r="D1206" s="1811"/>
      <c r="E1206" s="310">
        <f t="shared" si="282"/>
        <v>0</v>
      </c>
      <c r="F1206" s="1422"/>
      <c r="G1206" s="1423"/>
      <c r="H1206" s="1424"/>
      <c r="I1206" s="1422"/>
      <c r="J1206" s="1423"/>
      <c r="K1206" s="1424"/>
      <c r="L1206" s="310">
        <f t="shared" si="283"/>
        <v>0</v>
      </c>
      <c r="M1206" s="12">
        <f t="shared" si="279"/>
      </c>
      <c r="N1206" s="13"/>
    </row>
    <row r="1207" spans="2:14" ht="15.75">
      <c r="B1207" s="272">
        <v>1000</v>
      </c>
      <c r="C1207" s="1812" t="s">
        <v>200</v>
      </c>
      <c r="D1207" s="1813"/>
      <c r="E1207" s="310">
        <f aca="true" t="shared" si="284" ref="E1207:L1207">SUM(E1208:E1224)</f>
        <v>324</v>
      </c>
      <c r="F1207" s="274">
        <f t="shared" si="284"/>
        <v>324</v>
      </c>
      <c r="G1207" s="275">
        <f t="shared" si="284"/>
        <v>0</v>
      </c>
      <c r="H1207" s="276">
        <f t="shared" si="284"/>
        <v>0</v>
      </c>
      <c r="I1207" s="274">
        <f t="shared" si="284"/>
        <v>324</v>
      </c>
      <c r="J1207" s="275">
        <f t="shared" si="284"/>
        <v>0</v>
      </c>
      <c r="K1207" s="276">
        <f t="shared" si="284"/>
        <v>0</v>
      </c>
      <c r="L1207" s="310">
        <f t="shared" si="284"/>
        <v>324</v>
      </c>
      <c r="M1207" s="12">
        <f t="shared" si="279"/>
        <v>1</v>
      </c>
      <c r="N1207" s="13"/>
    </row>
    <row r="1208" spans="2:14" ht="15.75">
      <c r="B1208" s="292"/>
      <c r="C1208" s="279">
        <v>1011</v>
      </c>
      <c r="D1208" s="311" t="s">
        <v>201</v>
      </c>
      <c r="E1208" s="281">
        <f aca="true" t="shared" si="285" ref="E1208:E1224">F1208+G1208+H1208</f>
        <v>0</v>
      </c>
      <c r="F1208" s="152"/>
      <c r="G1208" s="153"/>
      <c r="H1208" s="1418"/>
      <c r="I1208" s="152"/>
      <c r="J1208" s="153"/>
      <c r="K1208" s="1418"/>
      <c r="L1208" s="281">
        <f aca="true" t="shared" si="286" ref="L1208:L1224">I1208+J1208+K1208</f>
        <v>0</v>
      </c>
      <c r="M1208" s="12">
        <f t="shared" si="279"/>
      </c>
      <c r="N1208" s="13"/>
    </row>
    <row r="1209" spans="2:14" ht="15.75">
      <c r="B1209" s="292"/>
      <c r="C1209" s="293">
        <v>1012</v>
      </c>
      <c r="D1209" s="294" t="s">
        <v>202</v>
      </c>
      <c r="E1209" s="295">
        <f t="shared" si="285"/>
        <v>0</v>
      </c>
      <c r="F1209" s="158"/>
      <c r="G1209" s="159"/>
      <c r="H1209" s="1420"/>
      <c r="I1209" s="158"/>
      <c r="J1209" s="159"/>
      <c r="K1209" s="1420"/>
      <c r="L1209" s="295">
        <f t="shared" si="286"/>
        <v>0</v>
      </c>
      <c r="M1209" s="12">
        <f t="shared" si="279"/>
      </c>
      <c r="N1209" s="13"/>
    </row>
    <row r="1210" spans="2:14" ht="15.75">
      <c r="B1210" s="292"/>
      <c r="C1210" s="293">
        <v>1013</v>
      </c>
      <c r="D1210" s="294" t="s">
        <v>203</v>
      </c>
      <c r="E1210" s="295">
        <f t="shared" si="285"/>
        <v>0</v>
      </c>
      <c r="F1210" s="158"/>
      <c r="G1210" s="159"/>
      <c r="H1210" s="1420"/>
      <c r="I1210" s="158"/>
      <c r="J1210" s="159"/>
      <c r="K1210" s="1420"/>
      <c r="L1210" s="295">
        <f t="shared" si="286"/>
        <v>0</v>
      </c>
      <c r="M1210" s="12">
        <f t="shared" si="279"/>
      </c>
      <c r="N1210" s="13"/>
    </row>
    <row r="1211" spans="2:14" ht="15.75">
      <c r="B1211" s="292"/>
      <c r="C1211" s="293">
        <v>1014</v>
      </c>
      <c r="D1211" s="294" t="s">
        <v>204</v>
      </c>
      <c r="E1211" s="295">
        <f t="shared" si="285"/>
        <v>0</v>
      </c>
      <c r="F1211" s="158"/>
      <c r="G1211" s="159"/>
      <c r="H1211" s="1420"/>
      <c r="I1211" s="158"/>
      <c r="J1211" s="159"/>
      <c r="K1211" s="1420"/>
      <c r="L1211" s="295">
        <f t="shared" si="286"/>
        <v>0</v>
      </c>
      <c r="M1211" s="12">
        <f t="shared" si="279"/>
      </c>
      <c r="N1211" s="13"/>
    </row>
    <row r="1212" spans="2:14" ht="15.75">
      <c r="B1212" s="292"/>
      <c r="C1212" s="293">
        <v>1015</v>
      </c>
      <c r="D1212" s="294" t="s">
        <v>205</v>
      </c>
      <c r="E1212" s="295">
        <f t="shared" si="285"/>
        <v>324</v>
      </c>
      <c r="F1212" s="158">
        <v>324</v>
      </c>
      <c r="G1212" s="159"/>
      <c r="H1212" s="1420"/>
      <c r="I1212" s="158">
        <v>324</v>
      </c>
      <c r="J1212" s="159"/>
      <c r="K1212" s="1420"/>
      <c r="L1212" s="295">
        <f t="shared" si="286"/>
        <v>324</v>
      </c>
      <c r="M1212" s="12">
        <f t="shared" si="279"/>
        <v>1</v>
      </c>
      <c r="N1212" s="13"/>
    </row>
    <row r="1213" spans="2:14" ht="15.75">
      <c r="B1213" s="292"/>
      <c r="C1213" s="312">
        <v>1016</v>
      </c>
      <c r="D1213" s="313" t="s">
        <v>206</v>
      </c>
      <c r="E1213" s="314">
        <f t="shared" si="285"/>
        <v>0</v>
      </c>
      <c r="F1213" s="164"/>
      <c r="G1213" s="165"/>
      <c r="H1213" s="1419"/>
      <c r="I1213" s="164"/>
      <c r="J1213" s="165"/>
      <c r="K1213" s="1419"/>
      <c r="L1213" s="314">
        <f t="shared" si="286"/>
        <v>0</v>
      </c>
      <c r="M1213" s="12">
        <f t="shared" si="279"/>
      </c>
      <c r="N1213" s="13"/>
    </row>
    <row r="1214" spans="2:14" ht="15.75">
      <c r="B1214" s="278"/>
      <c r="C1214" s="318">
        <v>1020</v>
      </c>
      <c r="D1214" s="319" t="s">
        <v>207</v>
      </c>
      <c r="E1214" s="320">
        <f t="shared" si="285"/>
        <v>0</v>
      </c>
      <c r="F1214" s="454">
        <v>0</v>
      </c>
      <c r="G1214" s="455"/>
      <c r="H1214" s="1428"/>
      <c r="I1214" s="454">
        <v>0</v>
      </c>
      <c r="J1214" s="455"/>
      <c r="K1214" s="1428"/>
      <c r="L1214" s="320">
        <f t="shared" si="286"/>
        <v>0</v>
      </c>
      <c r="M1214" s="12">
        <f t="shared" si="279"/>
      </c>
      <c r="N1214" s="13"/>
    </row>
    <row r="1215" spans="2:14" ht="15.75">
      <c r="B1215" s="292"/>
      <c r="C1215" s="324">
        <v>1030</v>
      </c>
      <c r="D1215" s="325" t="s">
        <v>208</v>
      </c>
      <c r="E1215" s="326">
        <f t="shared" si="285"/>
        <v>0</v>
      </c>
      <c r="F1215" s="449"/>
      <c r="G1215" s="450"/>
      <c r="H1215" s="1425"/>
      <c r="I1215" s="449"/>
      <c r="J1215" s="450"/>
      <c r="K1215" s="1425"/>
      <c r="L1215" s="326">
        <f t="shared" si="286"/>
        <v>0</v>
      </c>
      <c r="M1215" s="12">
        <f t="shared" si="279"/>
      </c>
      <c r="N1215" s="13"/>
    </row>
    <row r="1216" spans="2:14" ht="15.75">
      <c r="B1216" s="292"/>
      <c r="C1216" s="318">
        <v>1051</v>
      </c>
      <c r="D1216" s="331" t="s">
        <v>209</v>
      </c>
      <c r="E1216" s="320">
        <f t="shared" si="285"/>
        <v>0</v>
      </c>
      <c r="F1216" s="454"/>
      <c r="G1216" s="455"/>
      <c r="H1216" s="1428"/>
      <c r="I1216" s="454"/>
      <c r="J1216" s="455"/>
      <c r="K1216" s="1428"/>
      <c r="L1216" s="320">
        <f t="shared" si="286"/>
        <v>0</v>
      </c>
      <c r="M1216" s="12">
        <f t="shared" si="279"/>
      </c>
      <c r="N1216" s="13"/>
    </row>
    <row r="1217" spans="2:14" ht="15.75">
      <c r="B1217" s="292"/>
      <c r="C1217" s="293">
        <v>1052</v>
      </c>
      <c r="D1217" s="294" t="s">
        <v>210</v>
      </c>
      <c r="E1217" s="295">
        <f t="shared" si="285"/>
        <v>0</v>
      </c>
      <c r="F1217" s="158"/>
      <c r="G1217" s="159"/>
      <c r="H1217" s="1420"/>
      <c r="I1217" s="158"/>
      <c r="J1217" s="159"/>
      <c r="K1217" s="1420"/>
      <c r="L1217" s="295">
        <f t="shared" si="286"/>
        <v>0</v>
      </c>
      <c r="M1217" s="12">
        <f t="shared" si="279"/>
      </c>
      <c r="N1217" s="13"/>
    </row>
    <row r="1218" spans="2:14" ht="15.75">
      <c r="B1218" s="292"/>
      <c r="C1218" s="324">
        <v>1053</v>
      </c>
      <c r="D1218" s="325" t="s">
        <v>876</v>
      </c>
      <c r="E1218" s="326">
        <f t="shared" si="285"/>
        <v>0</v>
      </c>
      <c r="F1218" s="449"/>
      <c r="G1218" s="450"/>
      <c r="H1218" s="1425"/>
      <c r="I1218" s="449"/>
      <c r="J1218" s="450"/>
      <c r="K1218" s="1425"/>
      <c r="L1218" s="326">
        <f t="shared" si="286"/>
        <v>0</v>
      </c>
      <c r="M1218" s="12">
        <f t="shared" si="279"/>
      </c>
      <c r="N1218" s="13"/>
    </row>
    <row r="1219" spans="2:14" ht="15.75">
      <c r="B1219" s="292"/>
      <c r="C1219" s="318">
        <v>1062</v>
      </c>
      <c r="D1219" s="319" t="s">
        <v>211</v>
      </c>
      <c r="E1219" s="320">
        <f t="shared" si="285"/>
        <v>0</v>
      </c>
      <c r="F1219" s="454"/>
      <c r="G1219" s="455"/>
      <c r="H1219" s="1428"/>
      <c r="I1219" s="454"/>
      <c r="J1219" s="455"/>
      <c r="K1219" s="1428"/>
      <c r="L1219" s="320">
        <f t="shared" si="286"/>
        <v>0</v>
      </c>
      <c r="M1219" s="12">
        <f t="shared" si="279"/>
      </c>
      <c r="N1219" s="13"/>
    </row>
    <row r="1220" spans="2:14" ht="15.75">
      <c r="B1220" s="292"/>
      <c r="C1220" s="324">
        <v>1063</v>
      </c>
      <c r="D1220" s="332" t="s">
        <v>803</v>
      </c>
      <c r="E1220" s="326">
        <f t="shared" si="285"/>
        <v>0</v>
      </c>
      <c r="F1220" s="449"/>
      <c r="G1220" s="450"/>
      <c r="H1220" s="1425"/>
      <c r="I1220" s="449"/>
      <c r="J1220" s="450"/>
      <c r="K1220" s="1425"/>
      <c r="L1220" s="326">
        <f t="shared" si="286"/>
        <v>0</v>
      </c>
      <c r="M1220" s="12">
        <f t="shared" si="279"/>
      </c>
      <c r="N1220" s="13"/>
    </row>
    <row r="1221" spans="2:14" ht="15.75">
      <c r="B1221" s="292"/>
      <c r="C1221" s="333">
        <v>1069</v>
      </c>
      <c r="D1221" s="334" t="s">
        <v>212</v>
      </c>
      <c r="E1221" s="335">
        <f t="shared" si="285"/>
        <v>0</v>
      </c>
      <c r="F1221" s="600"/>
      <c r="G1221" s="601"/>
      <c r="H1221" s="1427"/>
      <c r="I1221" s="600"/>
      <c r="J1221" s="601"/>
      <c r="K1221" s="1427"/>
      <c r="L1221" s="335">
        <f t="shared" si="286"/>
        <v>0</v>
      </c>
      <c r="M1221" s="12">
        <f aca="true" t="shared" si="287" ref="M1221:M1252">(IF($E1221&lt;&gt;0,$M$2,IF($L1221&lt;&gt;0,$M$2,"")))</f>
      </c>
      <c r="N1221" s="13"/>
    </row>
    <row r="1222" spans="2:14" ht="15.75">
      <c r="B1222" s="278"/>
      <c r="C1222" s="318">
        <v>1091</v>
      </c>
      <c r="D1222" s="331" t="s">
        <v>913</v>
      </c>
      <c r="E1222" s="320">
        <f t="shared" si="285"/>
        <v>0</v>
      </c>
      <c r="F1222" s="454"/>
      <c r="G1222" s="455"/>
      <c r="H1222" s="1428"/>
      <c r="I1222" s="454"/>
      <c r="J1222" s="455"/>
      <c r="K1222" s="1428"/>
      <c r="L1222" s="320">
        <f t="shared" si="286"/>
        <v>0</v>
      </c>
      <c r="M1222" s="12">
        <f t="shared" si="287"/>
      </c>
      <c r="N1222" s="13"/>
    </row>
    <row r="1223" spans="2:14" ht="15.75">
      <c r="B1223" s="292"/>
      <c r="C1223" s="293">
        <v>1092</v>
      </c>
      <c r="D1223" s="294" t="s">
        <v>305</v>
      </c>
      <c r="E1223" s="295">
        <f t="shared" si="285"/>
        <v>0</v>
      </c>
      <c r="F1223" s="158"/>
      <c r="G1223" s="159"/>
      <c r="H1223" s="1420"/>
      <c r="I1223" s="158"/>
      <c r="J1223" s="159"/>
      <c r="K1223" s="1420"/>
      <c r="L1223" s="295">
        <f t="shared" si="286"/>
        <v>0</v>
      </c>
      <c r="M1223" s="12">
        <f t="shared" si="287"/>
      </c>
      <c r="N1223" s="13"/>
    </row>
    <row r="1224" spans="2:14" ht="15.75">
      <c r="B1224" s="292"/>
      <c r="C1224" s="285">
        <v>1098</v>
      </c>
      <c r="D1224" s="339" t="s">
        <v>213</v>
      </c>
      <c r="E1224" s="287">
        <f t="shared" si="285"/>
        <v>0</v>
      </c>
      <c r="F1224" s="173"/>
      <c r="G1224" s="174"/>
      <c r="H1224" s="1421"/>
      <c r="I1224" s="173"/>
      <c r="J1224" s="174"/>
      <c r="K1224" s="1421"/>
      <c r="L1224" s="287">
        <f t="shared" si="286"/>
        <v>0</v>
      </c>
      <c r="M1224" s="12">
        <f t="shared" si="287"/>
      </c>
      <c r="N1224" s="13"/>
    </row>
    <row r="1225" spans="2:14" ht="15.75">
      <c r="B1225" s="272">
        <v>1900</v>
      </c>
      <c r="C1225" s="1806" t="s">
        <v>272</v>
      </c>
      <c r="D1225" s="1807"/>
      <c r="E1225" s="310">
        <f aca="true" t="shared" si="288" ref="E1225:L1225">SUM(E1226:E1228)</f>
        <v>0</v>
      </c>
      <c r="F1225" s="274">
        <f t="shared" si="288"/>
        <v>0</v>
      </c>
      <c r="G1225" s="275">
        <f t="shared" si="288"/>
        <v>0</v>
      </c>
      <c r="H1225" s="276">
        <f t="shared" si="288"/>
        <v>0</v>
      </c>
      <c r="I1225" s="274">
        <f t="shared" si="288"/>
        <v>0</v>
      </c>
      <c r="J1225" s="275">
        <f t="shared" si="288"/>
        <v>0</v>
      </c>
      <c r="K1225" s="276">
        <f t="shared" si="288"/>
        <v>0</v>
      </c>
      <c r="L1225" s="310">
        <f t="shared" si="288"/>
        <v>0</v>
      </c>
      <c r="M1225" s="12">
        <f t="shared" si="287"/>
      </c>
      <c r="N1225" s="13"/>
    </row>
    <row r="1226" spans="2:14" ht="15.75">
      <c r="B1226" s="292"/>
      <c r="C1226" s="279">
        <v>1901</v>
      </c>
      <c r="D1226" s="340" t="s">
        <v>914</v>
      </c>
      <c r="E1226" s="281">
        <f>F1226+G1226+H1226</f>
        <v>0</v>
      </c>
      <c r="F1226" s="152"/>
      <c r="G1226" s="153"/>
      <c r="H1226" s="1418"/>
      <c r="I1226" s="152"/>
      <c r="J1226" s="153"/>
      <c r="K1226" s="1418"/>
      <c r="L1226" s="281">
        <f>I1226+J1226+K1226</f>
        <v>0</v>
      </c>
      <c r="M1226" s="12">
        <f t="shared" si="287"/>
      </c>
      <c r="N1226" s="13"/>
    </row>
    <row r="1227" spans="2:14" ht="15.75">
      <c r="B1227" s="341"/>
      <c r="C1227" s="293">
        <v>1981</v>
      </c>
      <c r="D1227" s="342" t="s">
        <v>915</v>
      </c>
      <c r="E1227" s="295">
        <f>F1227+G1227+H1227</f>
        <v>0</v>
      </c>
      <c r="F1227" s="158"/>
      <c r="G1227" s="159"/>
      <c r="H1227" s="1420"/>
      <c r="I1227" s="158"/>
      <c r="J1227" s="159"/>
      <c r="K1227" s="1420"/>
      <c r="L1227" s="295">
        <f>I1227+J1227+K1227</f>
        <v>0</v>
      </c>
      <c r="M1227" s="12">
        <f t="shared" si="287"/>
      </c>
      <c r="N1227" s="13"/>
    </row>
    <row r="1228" spans="2:14" ht="15.75">
      <c r="B1228" s="292"/>
      <c r="C1228" s="285">
        <v>1991</v>
      </c>
      <c r="D1228" s="343" t="s">
        <v>916</v>
      </c>
      <c r="E1228" s="287">
        <f>F1228+G1228+H1228</f>
        <v>0</v>
      </c>
      <c r="F1228" s="173"/>
      <c r="G1228" s="174"/>
      <c r="H1228" s="1421"/>
      <c r="I1228" s="173"/>
      <c r="J1228" s="174"/>
      <c r="K1228" s="1421"/>
      <c r="L1228" s="287">
        <f>I1228+J1228+K1228</f>
        <v>0</v>
      </c>
      <c r="M1228" s="12">
        <f t="shared" si="287"/>
      </c>
      <c r="N1228" s="13"/>
    </row>
    <row r="1229" spans="2:14" ht="15.75">
      <c r="B1229" s="272">
        <v>2100</v>
      </c>
      <c r="C1229" s="1806" t="s">
        <v>724</v>
      </c>
      <c r="D1229" s="1807"/>
      <c r="E1229" s="310">
        <f aca="true" t="shared" si="289" ref="E1229:L1229">SUM(E1230:E1234)</f>
        <v>0</v>
      </c>
      <c r="F1229" s="274">
        <f t="shared" si="289"/>
        <v>0</v>
      </c>
      <c r="G1229" s="275">
        <f t="shared" si="289"/>
        <v>0</v>
      </c>
      <c r="H1229" s="276">
        <f t="shared" si="289"/>
        <v>0</v>
      </c>
      <c r="I1229" s="274">
        <f t="shared" si="289"/>
        <v>0</v>
      </c>
      <c r="J1229" s="275">
        <f t="shared" si="289"/>
        <v>0</v>
      </c>
      <c r="K1229" s="276">
        <f t="shared" si="289"/>
        <v>0</v>
      </c>
      <c r="L1229" s="310">
        <f t="shared" si="289"/>
        <v>0</v>
      </c>
      <c r="M1229" s="12">
        <f t="shared" si="287"/>
      </c>
      <c r="N1229" s="13"/>
    </row>
    <row r="1230" spans="2:14" ht="15.75">
      <c r="B1230" s="292"/>
      <c r="C1230" s="279">
        <v>2110</v>
      </c>
      <c r="D1230" s="344" t="s">
        <v>214</v>
      </c>
      <c r="E1230" s="281">
        <f>F1230+G1230+H1230</f>
        <v>0</v>
      </c>
      <c r="F1230" s="152"/>
      <c r="G1230" s="153"/>
      <c r="H1230" s="1418"/>
      <c r="I1230" s="152"/>
      <c r="J1230" s="153"/>
      <c r="K1230" s="1418"/>
      <c r="L1230" s="281">
        <f>I1230+J1230+K1230</f>
        <v>0</v>
      </c>
      <c r="M1230" s="12">
        <f t="shared" si="287"/>
      </c>
      <c r="N1230" s="13"/>
    </row>
    <row r="1231" spans="2:14" ht="15.75">
      <c r="B1231" s="341"/>
      <c r="C1231" s="293">
        <v>2120</v>
      </c>
      <c r="D1231" s="300" t="s">
        <v>215</v>
      </c>
      <c r="E1231" s="295">
        <f>F1231+G1231+H1231</f>
        <v>0</v>
      </c>
      <c r="F1231" s="158"/>
      <c r="G1231" s="159"/>
      <c r="H1231" s="1420"/>
      <c r="I1231" s="158"/>
      <c r="J1231" s="159"/>
      <c r="K1231" s="1420"/>
      <c r="L1231" s="295">
        <f>I1231+J1231+K1231</f>
        <v>0</v>
      </c>
      <c r="M1231" s="12">
        <f t="shared" si="287"/>
      </c>
      <c r="N1231" s="13"/>
    </row>
    <row r="1232" spans="2:14" ht="15.75">
      <c r="B1232" s="341"/>
      <c r="C1232" s="293">
        <v>2125</v>
      </c>
      <c r="D1232" s="300" t="s">
        <v>216</v>
      </c>
      <c r="E1232" s="295">
        <f>F1232+G1232+H1232</f>
        <v>0</v>
      </c>
      <c r="F1232" s="488">
        <v>0</v>
      </c>
      <c r="G1232" s="489">
        <v>0</v>
      </c>
      <c r="H1232" s="160">
        <v>0</v>
      </c>
      <c r="I1232" s="488">
        <v>0</v>
      </c>
      <c r="J1232" s="489">
        <v>0</v>
      </c>
      <c r="K1232" s="160">
        <v>0</v>
      </c>
      <c r="L1232" s="295">
        <f>I1232+J1232+K1232</f>
        <v>0</v>
      </c>
      <c r="M1232" s="12">
        <f t="shared" si="287"/>
      </c>
      <c r="N1232" s="13"/>
    </row>
    <row r="1233" spans="2:14" ht="15.75">
      <c r="B1233" s="291"/>
      <c r="C1233" s="293">
        <v>2140</v>
      </c>
      <c r="D1233" s="300" t="s">
        <v>217</v>
      </c>
      <c r="E1233" s="295">
        <f>F1233+G1233+H1233</f>
        <v>0</v>
      </c>
      <c r="F1233" s="488">
        <v>0</v>
      </c>
      <c r="G1233" s="489">
        <v>0</v>
      </c>
      <c r="H1233" s="160">
        <v>0</v>
      </c>
      <c r="I1233" s="488">
        <v>0</v>
      </c>
      <c r="J1233" s="489">
        <v>0</v>
      </c>
      <c r="K1233" s="160">
        <v>0</v>
      </c>
      <c r="L1233" s="295">
        <f>I1233+J1233+K1233</f>
        <v>0</v>
      </c>
      <c r="M1233" s="12">
        <f t="shared" si="287"/>
      </c>
      <c r="N1233" s="13"/>
    </row>
    <row r="1234" spans="2:14" ht="15.75">
      <c r="B1234" s="292"/>
      <c r="C1234" s="285">
        <v>2190</v>
      </c>
      <c r="D1234" s="345" t="s">
        <v>218</v>
      </c>
      <c r="E1234" s="287">
        <f>F1234+G1234+H1234</f>
        <v>0</v>
      </c>
      <c r="F1234" s="173"/>
      <c r="G1234" s="174"/>
      <c r="H1234" s="1421"/>
      <c r="I1234" s="173"/>
      <c r="J1234" s="174"/>
      <c r="K1234" s="1421"/>
      <c r="L1234" s="287">
        <f>I1234+J1234+K1234</f>
        <v>0</v>
      </c>
      <c r="M1234" s="12">
        <f t="shared" si="287"/>
      </c>
      <c r="N1234" s="13"/>
    </row>
    <row r="1235" spans="2:14" ht="15.75">
      <c r="B1235" s="272">
        <v>2200</v>
      </c>
      <c r="C1235" s="1806" t="s">
        <v>219</v>
      </c>
      <c r="D1235" s="1807"/>
      <c r="E1235" s="310">
        <f aca="true" t="shared" si="290" ref="E1235:L1235">SUM(E1236:E1237)</f>
        <v>0</v>
      </c>
      <c r="F1235" s="274">
        <f t="shared" si="290"/>
        <v>0</v>
      </c>
      <c r="G1235" s="275">
        <f t="shared" si="290"/>
        <v>0</v>
      </c>
      <c r="H1235" s="276">
        <f t="shared" si="290"/>
        <v>0</v>
      </c>
      <c r="I1235" s="274">
        <f t="shared" si="290"/>
        <v>0</v>
      </c>
      <c r="J1235" s="275">
        <f t="shared" si="290"/>
        <v>0</v>
      </c>
      <c r="K1235" s="276">
        <f t="shared" si="290"/>
        <v>0</v>
      </c>
      <c r="L1235" s="310">
        <f t="shared" si="290"/>
        <v>0</v>
      </c>
      <c r="M1235" s="12">
        <f t="shared" si="287"/>
      </c>
      <c r="N1235" s="13"/>
    </row>
    <row r="1236" spans="2:14" ht="15.75">
      <c r="B1236" s="292"/>
      <c r="C1236" s="279">
        <v>2221</v>
      </c>
      <c r="D1236" s="280" t="s">
        <v>306</v>
      </c>
      <c r="E1236" s="281">
        <f aca="true" t="shared" si="291" ref="E1236:E1241">F1236+G1236+H1236</f>
        <v>0</v>
      </c>
      <c r="F1236" s="152"/>
      <c r="G1236" s="153"/>
      <c r="H1236" s="1418"/>
      <c r="I1236" s="152"/>
      <c r="J1236" s="153"/>
      <c r="K1236" s="1418"/>
      <c r="L1236" s="281">
        <f aca="true" t="shared" si="292" ref="L1236:L1241">I1236+J1236+K1236</f>
        <v>0</v>
      </c>
      <c r="M1236" s="12">
        <f t="shared" si="287"/>
      </c>
      <c r="N1236" s="13"/>
    </row>
    <row r="1237" spans="2:14" ht="15.75">
      <c r="B1237" s="292"/>
      <c r="C1237" s="285">
        <v>2224</v>
      </c>
      <c r="D1237" s="286" t="s">
        <v>220</v>
      </c>
      <c r="E1237" s="287">
        <f t="shared" si="291"/>
        <v>0</v>
      </c>
      <c r="F1237" s="173"/>
      <c r="G1237" s="174"/>
      <c r="H1237" s="1421"/>
      <c r="I1237" s="173"/>
      <c r="J1237" s="174"/>
      <c r="K1237" s="1421"/>
      <c r="L1237" s="287">
        <f t="shared" si="292"/>
        <v>0</v>
      </c>
      <c r="M1237" s="12">
        <f t="shared" si="287"/>
      </c>
      <c r="N1237" s="13"/>
    </row>
    <row r="1238" spans="2:14" ht="15.75">
      <c r="B1238" s="272">
        <v>2500</v>
      </c>
      <c r="C1238" s="1806" t="s">
        <v>221</v>
      </c>
      <c r="D1238" s="1807"/>
      <c r="E1238" s="310">
        <f t="shared" si="291"/>
        <v>0</v>
      </c>
      <c r="F1238" s="1422"/>
      <c r="G1238" s="1423"/>
      <c r="H1238" s="1424"/>
      <c r="I1238" s="1422"/>
      <c r="J1238" s="1423"/>
      <c r="K1238" s="1424"/>
      <c r="L1238" s="310">
        <f t="shared" si="292"/>
        <v>0</v>
      </c>
      <c r="M1238" s="12">
        <f t="shared" si="287"/>
      </c>
      <c r="N1238" s="13"/>
    </row>
    <row r="1239" spans="2:14" ht="15.75">
      <c r="B1239" s="272">
        <v>2600</v>
      </c>
      <c r="C1239" s="1808" t="s">
        <v>222</v>
      </c>
      <c r="D1239" s="1809"/>
      <c r="E1239" s="310">
        <f t="shared" si="291"/>
        <v>0</v>
      </c>
      <c r="F1239" s="1422"/>
      <c r="G1239" s="1423"/>
      <c r="H1239" s="1424"/>
      <c r="I1239" s="1422"/>
      <c r="J1239" s="1423"/>
      <c r="K1239" s="1424"/>
      <c r="L1239" s="310">
        <f t="shared" si="292"/>
        <v>0</v>
      </c>
      <c r="M1239" s="12">
        <f t="shared" si="287"/>
      </c>
      <c r="N1239" s="13"/>
    </row>
    <row r="1240" spans="2:14" ht="15.75">
      <c r="B1240" s="272">
        <v>2700</v>
      </c>
      <c r="C1240" s="1808" t="s">
        <v>223</v>
      </c>
      <c r="D1240" s="1809"/>
      <c r="E1240" s="310">
        <f t="shared" si="291"/>
        <v>0</v>
      </c>
      <c r="F1240" s="1422"/>
      <c r="G1240" s="1423"/>
      <c r="H1240" s="1424"/>
      <c r="I1240" s="1422"/>
      <c r="J1240" s="1423"/>
      <c r="K1240" s="1424"/>
      <c r="L1240" s="310">
        <f t="shared" si="292"/>
        <v>0</v>
      </c>
      <c r="M1240" s="12">
        <f t="shared" si="287"/>
      </c>
      <c r="N1240" s="13"/>
    </row>
    <row r="1241" spans="2:14" ht="15.75">
      <c r="B1241" s="272">
        <v>2800</v>
      </c>
      <c r="C1241" s="1808" t="s">
        <v>1664</v>
      </c>
      <c r="D1241" s="1809"/>
      <c r="E1241" s="310">
        <f t="shared" si="291"/>
        <v>0</v>
      </c>
      <c r="F1241" s="1422"/>
      <c r="G1241" s="1423"/>
      <c r="H1241" s="1424"/>
      <c r="I1241" s="1422"/>
      <c r="J1241" s="1423"/>
      <c r="K1241" s="1424"/>
      <c r="L1241" s="310">
        <f t="shared" si="292"/>
        <v>0</v>
      </c>
      <c r="M1241" s="12">
        <f t="shared" si="287"/>
      </c>
      <c r="N1241" s="13"/>
    </row>
    <row r="1242" spans="2:14" ht="15.75">
      <c r="B1242" s="272">
        <v>2900</v>
      </c>
      <c r="C1242" s="1806" t="s">
        <v>224</v>
      </c>
      <c r="D1242" s="1807"/>
      <c r="E1242" s="310">
        <f aca="true" t="shared" si="293" ref="E1242:L1242">SUM(E1243:E1250)</f>
        <v>0</v>
      </c>
      <c r="F1242" s="274">
        <f t="shared" si="293"/>
        <v>0</v>
      </c>
      <c r="G1242" s="274">
        <f t="shared" si="293"/>
        <v>0</v>
      </c>
      <c r="H1242" s="274">
        <f t="shared" si="293"/>
        <v>0</v>
      </c>
      <c r="I1242" s="274">
        <f t="shared" si="293"/>
        <v>0</v>
      </c>
      <c r="J1242" s="274">
        <f t="shared" si="293"/>
        <v>0</v>
      </c>
      <c r="K1242" s="274">
        <f t="shared" si="293"/>
        <v>0</v>
      </c>
      <c r="L1242" s="274">
        <f t="shared" si="293"/>
        <v>0</v>
      </c>
      <c r="M1242" s="12">
        <f t="shared" si="287"/>
      </c>
      <c r="N1242" s="13"/>
    </row>
    <row r="1243" spans="2:14" ht="15.75">
      <c r="B1243" s="346"/>
      <c r="C1243" s="279">
        <v>2910</v>
      </c>
      <c r="D1243" s="347" t="s">
        <v>1998</v>
      </c>
      <c r="E1243" s="281">
        <f aca="true" t="shared" si="294" ref="E1243:E1250">F1243+G1243+H1243</f>
        <v>0</v>
      </c>
      <c r="F1243" s="152"/>
      <c r="G1243" s="153"/>
      <c r="H1243" s="1418"/>
      <c r="I1243" s="152"/>
      <c r="J1243" s="153"/>
      <c r="K1243" s="1418"/>
      <c r="L1243" s="281">
        <f aca="true" t="shared" si="295" ref="L1243:L1250">I1243+J1243+K1243</f>
        <v>0</v>
      </c>
      <c r="M1243" s="12">
        <f t="shared" si="287"/>
      </c>
      <c r="N1243" s="13"/>
    </row>
    <row r="1244" spans="2:14" ht="15.75">
      <c r="B1244" s="346"/>
      <c r="C1244" s="279">
        <v>2920</v>
      </c>
      <c r="D1244" s="347" t="s">
        <v>225</v>
      </c>
      <c r="E1244" s="281">
        <f t="shared" si="294"/>
        <v>0</v>
      </c>
      <c r="F1244" s="152"/>
      <c r="G1244" s="153"/>
      <c r="H1244" s="1418"/>
      <c r="I1244" s="152"/>
      <c r="J1244" s="153"/>
      <c r="K1244" s="1418"/>
      <c r="L1244" s="281">
        <f t="shared" si="295"/>
        <v>0</v>
      </c>
      <c r="M1244" s="12">
        <f t="shared" si="287"/>
      </c>
      <c r="N1244" s="13"/>
    </row>
    <row r="1245" spans="2:14" ht="31.5">
      <c r="B1245" s="346"/>
      <c r="C1245" s="324">
        <v>2969</v>
      </c>
      <c r="D1245" s="348" t="s">
        <v>226</v>
      </c>
      <c r="E1245" s="326">
        <f t="shared" si="294"/>
        <v>0</v>
      </c>
      <c r="F1245" s="449"/>
      <c r="G1245" s="450"/>
      <c r="H1245" s="1425"/>
      <c r="I1245" s="449"/>
      <c r="J1245" s="450"/>
      <c r="K1245" s="1425"/>
      <c r="L1245" s="326">
        <f t="shared" si="295"/>
        <v>0</v>
      </c>
      <c r="M1245" s="12">
        <f t="shared" si="287"/>
      </c>
      <c r="N1245" s="13"/>
    </row>
    <row r="1246" spans="2:14" ht="31.5">
      <c r="B1246" s="346"/>
      <c r="C1246" s="349">
        <v>2970</v>
      </c>
      <c r="D1246" s="350" t="s">
        <v>227</v>
      </c>
      <c r="E1246" s="351">
        <f t="shared" si="294"/>
        <v>0</v>
      </c>
      <c r="F1246" s="636"/>
      <c r="G1246" s="637"/>
      <c r="H1246" s="1426"/>
      <c r="I1246" s="636"/>
      <c r="J1246" s="637"/>
      <c r="K1246" s="1426"/>
      <c r="L1246" s="351">
        <f t="shared" si="295"/>
        <v>0</v>
      </c>
      <c r="M1246" s="12">
        <f t="shared" si="287"/>
      </c>
      <c r="N1246" s="13"/>
    </row>
    <row r="1247" spans="2:14" ht="15.75">
      <c r="B1247" s="346"/>
      <c r="C1247" s="333">
        <v>2989</v>
      </c>
      <c r="D1247" s="355" t="s">
        <v>228</v>
      </c>
      <c r="E1247" s="335">
        <f t="shared" si="294"/>
        <v>0</v>
      </c>
      <c r="F1247" s="600"/>
      <c r="G1247" s="601"/>
      <c r="H1247" s="1427"/>
      <c r="I1247" s="600"/>
      <c r="J1247" s="601"/>
      <c r="K1247" s="1427"/>
      <c r="L1247" s="335">
        <f t="shared" si="295"/>
        <v>0</v>
      </c>
      <c r="M1247" s="12">
        <f t="shared" si="287"/>
      </c>
      <c r="N1247" s="13"/>
    </row>
    <row r="1248" spans="2:14" ht="15.75">
      <c r="B1248" s="292"/>
      <c r="C1248" s="318">
        <v>2990</v>
      </c>
      <c r="D1248" s="356" t="s">
        <v>2017</v>
      </c>
      <c r="E1248" s="320">
        <f t="shared" si="294"/>
        <v>0</v>
      </c>
      <c r="F1248" s="454"/>
      <c r="G1248" s="455"/>
      <c r="H1248" s="1428"/>
      <c r="I1248" s="454"/>
      <c r="J1248" s="455"/>
      <c r="K1248" s="1428"/>
      <c r="L1248" s="320">
        <f t="shared" si="295"/>
        <v>0</v>
      </c>
      <c r="M1248" s="12">
        <f t="shared" si="287"/>
      </c>
      <c r="N1248" s="13"/>
    </row>
    <row r="1249" spans="2:14" ht="15.75">
      <c r="B1249" s="292"/>
      <c r="C1249" s="318">
        <v>2991</v>
      </c>
      <c r="D1249" s="356" t="s">
        <v>229</v>
      </c>
      <c r="E1249" s="320">
        <f t="shared" si="294"/>
        <v>0</v>
      </c>
      <c r="F1249" s="454"/>
      <c r="G1249" s="455"/>
      <c r="H1249" s="1428"/>
      <c r="I1249" s="454"/>
      <c r="J1249" s="455"/>
      <c r="K1249" s="1428"/>
      <c r="L1249" s="320">
        <f t="shared" si="295"/>
        <v>0</v>
      </c>
      <c r="M1249" s="12">
        <f t="shared" si="287"/>
      </c>
      <c r="N1249" s="13"/>
    </row>
    <row r="1250" spans="2:14" ht="15.75">
      <c r="B1250" s="292"/>
      <c r="C1250" s="285">
        <v>2992</v>
      </c>
      <c r="D1250" s="357" t="s">
        <v>230</v>
      </c>
      <c r="E1250" s="287">
        <f t="shared" si="294"/>
        <v>0</v>
      </c>
      <c r="F1250" s="173"/>
      <c r="G1250" s="174"/>
      <c r="H1250" s="1421"/>
      <c r="I1250" s="173"/>
      <c r="J1250" s="174"/>
      <c r="K1250" s="1421"/>
      <c r="L1250" s="287">
        <f t="shared" si="295"/>
        <v>0</v>
      </c>
      <c r="M1250" s="12">
        <f t="shared" si="287"/>
      </c>
      <c r="N1250" s="13"/>
    </row>
    <row r="1251" spans="2:14" ht="15.75">
      <c r="B1251" s="272">
        <v>3300</v>
      </c>
      <c r="C1251" s="358" t="s">
        <v>2048</v>
      </c>
      <c r="D1251" s="1481"/>
      <c r="E1251" s="310">
        <f aca="true" t="shared" si="296" ref="E1251:L1251">SUM(E1252:E1256)</f>
        <v>0</v>
      </c>
      <c r="F1251" s="274">
        <f t="shared" si="296"/>
        <v>0</v>
      </c>
      <c r="G1251" s="275">
        <f t="shared" si="296"/>
        <v>0</v>
      </c>
      <c r="H1251" s="276">
        <f t="shared" si="296"/>
        <v>0</v>
      </c>
      <c r="I1251" s="274">
        <f t="shared" si="296"/>
        <v>0</v>
      </c>
      <c r="J1251" s="275">
        <f t="shared" si="296"/>
        <v>0</v>
      </c>
      <c r="K1251" s="276">
        <f t="shared" si="296"/>
        <v>0</v>
      </c>
      <c r="L1251" s="310">
        <f t="shared" si="296"/>
        <v>0</v>
      </c>
      <c r="M1251" s="12">
        <f t="shared" si="287"/>
      </c>
      <c r="N1251" s="13"/>
    </row>
    <row r="1252" spans="2:14" ht="15.75">
      <c r="B1252" s="291"/>
      <c r="C1252" s="279">
        <v>3301</v>
      </c>
      <c r="D1252" s="359" t="s">
        <v>231</v>
      </c>
      <c r="E1252" s="281">
        <f aca="true" t="shared" si="297" ref="E1252:E1259">F1252+G1252+H1252</f>
        <v>0</v>
      </c>
      <c r="F1252" s="486">
        <v>0</v>
      </c>
      <c r="G1252" s="487">
        <v>0</v>
      </c>
      <c r="H1252" s="154">
        <v>0</v>
      </c>
      <c r="I1252" s="486">
        <v>0</v>
      </c>
      <c r="J1252" s="487">
        <v>0</v>
      </c>
      <c r="K1252" s="154">
        <v>0</v>
      </c>
      <c r="L1252" s="281">
        <f aca="true" t="shared" si="298" ref="L1252:L1259">I1252+J1252+K1252</f>
        <v>0</v>
      </c>
      <c r="M1252" s="12">
        <f t="shared" si="287"/>
      </c>
      <c r="N1252" s="13"/>
    </row>
    <row r="1253" spans="2:14" ht="15.75">
      <c r="B1253" s="291"/>
      <c r="C1253" s="293">
        <v>3302</v>
      </c>
      <c r="D1253" s="360" t="s">
        <v>717</v>
      </c>
      <c r="E1253" s="295">
        <f t="shared" si="297"/>
        <v>0</v>
      </c>
      <c r="F1253" s="488">
        <v>0</v>
      </c>
      <c r="G1253" s="489">
        <v>0</v>
      </c>
      <c r="H1253" s="160">
        <v>0</v>
      </c>
      <c r="I1253" s="488">
        <v>0</v>
      </c>
      <c r="J1253" s="489">
        <v>0</v>
      </c>
      <c r="K1253" s="160">
        <v>0</v>
      </c>
      <c r="L1253" s="295">
        <f t="shared" si="298"/>
        <v>0</v>
      </c>
      <c r="M1253" s="12">
        <f aca="true" t="shared" si="299" ref="M1253:M1284">(IF($E1253&lt;&gt;0,$M$2,IF($L1253&lt;&gt;0,$M$2,"")))</f>
      </c>
      <c r="N1253" s="13"/>
    </row>
    <row r="1254" spans="2:14" ht="15.75">
      <c r="B1254" s="291"/>
      <c r="C1254" s="293">
        <v>3303</v>
      </c>
      <c r="D1254" s="360" t="s">
        <v>232</v>
      </c>
      <c r="E1254" s="295">
        <f t="shared" si="297"/>
        <v>0</v>
      </c>
      <c r="F1254" s="488">
        <v>0</v>
      </c>
      <c r="G1254" s="489">
        <v>0</v>
      </c>
      <c r="H1254" s="160">
        <v>0</v>
      </c>
      <c r="I1254" s="488">
        <v>0</v>
      </c>
      <c r="J1254" s="489">
        <v>0</v>
      </c>
      <c r="K1254" s="160">
        <v>0</v>
      </c>
      <c r="L1254" s="295">
        <f t="shared" si="298"/>
        <v>0</v>
      </c>
      <c r="M1254" s="12">
        <f t="shared" si="299"/>
      </c>
      <c r="N1254" s="13"/>
    </row>
    <row r="1255" spans="2:14" ht="15.75">
      <c r="B1255" s="291"/>
      <c r="C1255" s="293">
        <v>3304</v>
      </c>
      <c r="D1255" s="360" t="s">
        <v>233</v>
      </c>
      <c r="E1255" s="295">
        <f t="shared" si="297"/>
        <v>0</v>
      </c>
      <c r="F1255" s="488">
        <v>0</v>
      </c>
      <c r="G1255" s="489">
        <v>0</v>
      </c>
      <c r="H1255" s="160">
        <v>0</v>
      </c>
      <c r="I1255" s="488">
        <v>0</v>
      </c>
      <c r="J1255" s="489">
        <v>0</v>
      </c>
      <c r="K1255" s="160">
        <v>0</v>
      </c>
      <c r="L1255" s="295">
        <f t="shared" si="298"/>
        <v>0</v>
      </c>
      <c r="M1255" s="12">
        <f t="shared" si="299"/>
      </c>
      <c r="N1255" s="13"/>
    </row>
    <row r="1256" spans="2:14" ht="31.5">
      <c r="B1256" s="291"/>
      <c r="C1256" s="285">
        <v>3306</v>
      </c>
      <c r="D1256" s="361" t="s">
        <v>1661</v>
      </c>
      <c r="E1256" s="287">
        <f t="shared" si="297"/>
        <v>0</v>
      </c>
      <c r="F1256" s="490">
        <v>0</v>
      </c>
      <c r="G1256" s="491">
        <v>0</v>
      </c>
      <c r="H1256" s="175">
        <v>0</v>
      </c>
      <c r="I1256" s="490">
        <v>0</v>
      </c>
      <c r="J1256" s="491">
        <v>0</v>
      </c>
      <c r="K1256" s="175">
        <v>0</v>
      </c>
      <c r="L1256" s="287">
        <f t="shared" si="298"/>
        <v>0</v>
      </c>
      <c r="M1256" s="12">
        <f t="shared" si="299"/>
      </c>
      <c r="N1256" s="13"/>
    </row>
    <row r="1257" spans="2:14" ht="15.75">
      <c r="B1257" s="272">
        <v>3900</v>
      </c>
      <c r="C1257" s="1806" t="s">
        <v>234</v>
      </c>
      <c r="D1257" s="1807"/>
      <c r="E1257" s="310">
        <f t="shared" si="297"/>
        <v>0</v>
      </c>
      <c r="F1257" s="1471">
        <v>0</v>
      </c>
      <c r="G1257" s="1472">
        <v>0</v>
      </c>
      <c r="H1257" s="1473">
        <v>0</v>
      </c>
      <c r="I1257" s="1471">
        <v>0</v>
      </c>
      <c r="J1257" s="1472">
        <v>0</v>
      </c>
      <c r="K1257" s="1473">
        <v>0</v>
      </c>
      <c r="L1257" s="310">
        <f t="shared" si="298"/>
        <v>0</v>
      </c>
      <c r="M1257" s="12">
        <f t="shared" si="299"/>
      </c>
      <c r="N1257" s="13"/>
    </row>
    <row r="1258" spans="2:14" ht="15.75">
      <c r="B1258" s="272">
        <v>4000</v>
      </c>
      <c r="C1258" s="1806" t="s">
        <v>235</v>
      </c>
      <c r="D1258" s="1807"/>
      <c r="E1258" s="310">
        <f t="shared" si="297"/>
        <v>0</v>
      </c>
      <c r="F1258" s="1422"/>
      <c r="G1258" s="1423"/>
      <c r="H1258" s="1424"/>
      <c r="I1258" s="1422"/>
      <c r="J1258" s="1423"/>
      <c r="K1258" s="1424"/>
      <c r="L1258" s="310">
        <f t="shared" si="298"/>
        <v>0</v>
      </c>
      <c r="M1258" s="12">
        <f t="shared" si="299"/>
      </c>
      <c r="N1258" s="13"/>
    </row>
    <row r="1259" spans="2:14" ht="15.75">
      <c r="B1259" s="272">
        <v>4100</v>
      </c>
      <c r="C1259" s="1806" t="s">
        <v>236</v>
      </c>
      <c r="D1259" s="1807"/>
      <c r="E1259" s="310">
        <f t="shared" si="297"/>
        <v>0</v>
      </c>
      <c r="F1259" s="1472">
        <v>0</v>
      </c>
      <c r="G1259" s="1472">
        <v>0</v>
      </c>
      <c r="H1259" s="1473">
        <v>0</v>
      </c>
      <c r="I1259" s="1667">
        <v>0</v>
      </c>
      <c r="J1259" s="1472">
        <v>0</v>
      </c>
      <c r="K1259" s="1472">
        <v>0</v>
      </c>
      <c r="L1259" s="310">
        <f t="shared" si="298"/>
        <v>0</v>
      </c>
      <c r="M1259" s="12">
        <f t="shared" si="299"/>
      </c>
      <c r="N1259" s="13"/>
    </row>
    <row r="1260" spans="2:14" ht="15.75">
      <c r="B1260" s="272">
        <v>4200</v>
      </c>
      <c r="C1260" s="1806" t="s">
        <v>237</v>
      </c>
      <c r="D1260" s="1807"/>
      <c r="E1260" s="310">
        <f aca="true" t="shared" si="300" ref="E1260:L1260">SUM(E1261:E1266)</f>
        <v>0</v>
      </c>
      <c r="F1260" s="274">
        <f t="shared" si="300"/>
        <v>0</v>
      </c>
      <c r="G1260" s="275">
        <f t="shared" si="300"/>
        <v>0</v>
      </c>
      <c r="H1260" s="276">
        <f t="shared" si="300"/>
        <v>0</v>
      </c>
      <c r="I1260" s="274">
        <f t="shared" si="300"/>
        <v>0</v>
      </c>
      <c r="J1260" s="275">
        <f t="shared" si="300"/>
        <v>0</v>
      </c>
      <c r="K1260" s="276">
        <f t="shared" si="300"/>
        <v>0</v>
      </c>
      <c r="L1260" s="310">
        <f t="shared" si="300"/>
        <v>0</v>
      </c>
      <c r="M1260" s="12">
        <f t="shared" si="299"/>
      </c>
      <c r="N1260" s="13"/>
    </row>
    <row r="1261" spans="2:14" ht="15.75">
      <c r="B1261" s="362"/>
      <c r="C1261" s="279">
        <v>4201</v>
      </c>
      <c r="D1261" s="280" t="s">
        <v>238</v>
      </c>
      <c r="E1261" s="281">
        <f aca="true" t="shared" si="301" ref="E1261:E1266">F1261+G1261+H1261</f>
        <v>0</v>
      </c>
      <c r="F1261" s="152"/>
      <c r="G1261" s="153"/>
      <c r="H1261" s="1418"/>
      <c r="I1261" s="152"/>
      <c r="J1261" s="153"/>
      <c r="K1261" s="1418"/>
      <c r="L1261" s="281">
        <f aca="true" t="shared" si="302" ref="L1261:L1266">I1261+J1261+K1261</f>
        <v>0</v>
      </c>
      <c r="M1261" s="12">
        <f t="shared" si="299"/>
      </c>
      <c r="N1261" s="13"/>
    </row>
    <row r="1262" spans="2:14" ht="15.75">
      <c r="B1262" s="362"/>
      <c r="C1262" s="293">
        <v>4202</v>
      </c>
      <c r="D1262" s="363" t="s">
        <v>239</v>
      </c>
      <c r="E1262" s="295">
        <f t="shared" si="301"/>
        <v>0</v>
      </c>
      <c r="F1262" s="158"/>
      <c r="G1262" s="159"/>
      <c r="H1262" s="1420"/>
      <c r="I1262" s="158"/>
      <c r="J1262" s="159"/>
      <c r="K1262" s="1420"/>
      <c r="L1262" s="295">
        <f t="shared" si="302"/>
        <v>0</v>
      </c>
      <c r="M1262" s="12">
        <f t="shared" si="299"/>
      </c>
      <c r="N1262" s="13"/>
    </row>
    <row r="1263" spans="2:14" ht="15.75">
      <c r="B1263" s="362"/>
      <c r="C1263" s="293">
        <v>4214</v>
      </c>
      <c r="D1263" s="363" t="s">
        <v>240</v>
      </c>
      <c r="E1263" s="295">
        <f t="shared" si="301"/>
        <v>0</v>
      </c>
      <c r="F1263" s="158"/>
      <c r="G1263" s="159"/>
      <c r="H1263" s="1420"/>
      <c r="I1263" s="158"/>
      <c r="J1263" s="159"/>
      <c r="K1263" s="1420"/>
      <c r="L1263" s="295">
        <f t="shared" si="302"/>
        <v>0</v>
      </c>
      <c r="M1263" s="12">
        <f t="shared" si="299"/>
      </c>
      <c r="N1263" s="13"/>
    </row>
    <row r="1264" spans="2:14" ht="15.75">
      <c r="B1264" s="362"/>
      <c r="C1264" s="293">
        <v>4217</v>
      </c>
      <c r="D1264" s="363" t="s">
        <v>241</v>
      </c>
      <c r="E1264" s="295">
        <f t="shared" si="301"/>
        <v>0</v>
      </c>
      <c r="F1264" s="158"/>
      <c r="G1264" s="159"/>
      <c r="H1264" s="1420"/>
      <c r="I1264" s="158"/>
      <c r="J1264" s="159"/>
      <c r="K1264" s="1420"/>
      <c r="L1264" s="295">
        <f t="shared" si="302"/>
        <v>0</v>
      </c>
      <c r="M1264" s="12">
        <f t="shared" si="299"/>
      </c>
      <c r="N1264" s="13"/>
    </row>
    <row r="1265" spans="2:14" ht="15.75">
      <c r="B1265" s="362"/>
      <c r="C1265" s="293">
        <v>4218</v>
      </c>
      <c r="D1265" s="294" t="s">
        <v>242</v>
      </c>
      <c r="E1265" s="295">
        <f t="shared" si="301"/>
        <v>0</v>
      </c>
      <c r="F1265" s="158"/>
      <c r="G1265" s="159"/>
      <c r="H1265" s="1420"/>
      <c r="I1265" s="158"/>
      <c r="J1265" s="159"/>
      <c r="K1265" s="1420"/>
      <c r="L1265" s="295">
        <f t="shared" si="302"/>
        <v>0</v>
      </c>
      <c r="M1265" s="12">
        <f t="shared" si="299"/>
      </c>
      <c r="N1265" s="13"/>
    </row>
    <row r="1266" spans="2:14" ht="15.75">
      <c r="B1266" s="362"/>
      <c r="C1266" s="285">
        <v>4219</v>
      </c>
      <c r="D1266" s="343" t="s">
        <v>243</v>
      </c>
      <c r="E1266" s="287">
        <f t="shared" si="301"/>
        <v>0</v>
      </c>
      <c r="F1266" s="173"/>
      <c r="G1266" s="174"/>
      <c r="H1266" s="1421"/>
      <c r="I1266" s="173"/>
      <c r="J1266" s="174"/>
      <c r="K1266" s="1421"/>
      <c r="L1266" s="287">
        <f t="shared" si="302"/>
        <v>0</v>
      </c>
      <c r="M1266" s="12">
        <f t="shared" si="299"/>
      </c>
      <c r="N1266" s="13"/>
    </row>
    <row r="1267" spans="2:14" ht="15.75">
      <c r="B1267" s="272">
        <v>4300</v>
      </c>
      <c r="C1267" s="1806" t="s">
        <v>1665</v>
      </c>
      <c r="D1267" s="1807"/>
      <c r="E1267" s="310">
        <f aca="true" t="shared" si="303" ref="E1267:L1267">SUM(E1268:E1270)</f>
        <v>0</v>
      </c>
      <c r="F1267" s="274">
        <f t="shared" si="303"/>
        <v>0</v>
      </c>
      <c r="G1267" s="275">
        <f t="shared" si="303"/>
        <v>0</v>
      </c>
      <c r="H1267" s="276">
        <f t="shared" si="303"/>
        <v>0</v>
      </c>
      <c r="I1267" s="274">
        <f t="shared" si="303"/>
        <v>0</v>
      </c>
      <c r="J1267" s="275">
        <f t="shared" si="303"/>
        <v>0</v>
      </c>
      <c r="K1267" s="276">
        <f t="shared" si="303"/>
        <v>0</v>
      </c>
      <c r="L1267" s="310">
        <f t="shared" si="303"/>
        <v>0</v>
      </c>
      <c r="M1267" s="12">
        <f t="shared" si="299"/>
      </c>
      <c r="N1267" s="13"/>
    </row>
    <row r="1268" spans="2:14" ht="15.75">
      <c r="B1268" s="362"/>
      <c r="C1268" s="279">
        <v>4301</v>
      </c>
      <c r="D1268" s="311" t="s">
        <v>244</v>
      </c>
      <c r="E1268" s="281">
        <f aca="true" t="shared" si="304" ref="E1268:E1273">F1268+G1268+H1268</f>
        <v>0</v>
      </c>
      <c r="F1268" s="152"/>
      <c r="G1268" s="153"/>
      <c r="H1268" s="1418"/>
      <c r="I1268" s="152"/>
      <c r="J1268" s="153"/>
      <c r="K1268" s="1418"/>
      <c r="L1268" s="281">
        <f aca="true" t="shared" si="305" ref="L1268:L1273">I1268+J1268+K1268</f>
        <v>0</v>
      </c>
      <c r="M1268" s="12">
        <f t="shared" si="299"/>
      </c>
      <c r="N1268" s="13"/>
    </row>
    <row r="1269" spans="2:14" ht="15.75">
      <c r="B1269" s="362"/>
      <c r="C1269" s="293">
        <v>4302</v>
      </c>
      <c r="D1269" s="363" t="s">
        <v>245</v>
      </c>
      <c r="E1269" s="295">
        <f t="shared" si="304"/>
        <v>0</v>
      </c>
      <c r="F1269" s="158"/>
      <c r="G1269" s="159"/>
      <c r="H1269" s="1420"/>
      <c r="I1269" s="158"/>
      <c r="J1269" s="159"/>
      <c r="K1269" s="1420"/>
      <c r="L1269" s="295">
        <f t="shared" si="305"/>
        <v>0</v>
      </c>
      <c r="M1269" s="12">
        <f t="shared" si="299"/>
      </c>
      <c r="N1269" s="13"/>
    </row>
    <row r="1270" spans="2:14" ht="15.75">
      <c r="B1270" s="362"/>
      <c r="C1270" s="285">
        <v>4309</v>
      </c>
      <c r="D1270" s="301" t="s">
        <v>246</v>
      </c>
      <c r="E1270" s="287">
        <f t="shared" si="304"/>
        <v>0</v>
      </c>
      <c r="F1270" s="173"/>
      <c r="G1270" s="174"/>
      <c r="H1270" s="1421"/>
      <c r="I1270" s="173"/>
      <c r="J1270" s="174"/>
      <c r="K1270" s="1421"/>
      <c r="L1270" s="287">
        <f t="shared" si="305"/>
        <v>0</v>
      </c>
      <c r="M1270" s="12">
        <f t="shared" si="299"/>
      </c>
      <c r="N1270" s="13"/>
    </row>
    <row r="1271" spans="2:14" ht="15.75">
      <c r="B1271" s="272">
        <v>4400</v>
      </c>
      <c r="C1271" s="1806" t="s">
        <v>1662</v>
      </c>
      <c r="D1271" s="1807"/>
      <c r="E1271" s="310">
        <f t="shared" si="304"/>
        <v>0</v>
      </c>
      <c r="F1271" s="1422"/>
      <c r="G1271" s="1423"/>
      <c r="H1271" s="1424"/>
      <c r="I1271" s="1422"/>
      <c r="J1271" s="1423"/>
      <c r="K1271" s="1424"/>
      <c r="L1271" s="310">
        <f t="shared" si="305"/>
        <v>0</v>
      </c>
      <c r="M1271" s="12">
        <f t="shared" si="299"/>
      </c>
      <c r="N1271" s="13"/>
    </row>
    <row r="1272" spans="2:14" ht="15.75">
      <c r="B1272" s="272">
        <v>4500</v>
      </c>
      <c r="C1272" s="1806" t="s">
        <v>1663</v>
      </c>
      <c r="D1272" s="1807"/>
      <c r="E1272" s="310">
        <f t="shared" si="304"/>
        <v>0</v>
      </c>
      <c r="F1272" s="1422"/>
      <c r="G1272" s="1423"/>
      <c r="H1272" s="1424"/>
      <c r="I1272" s="1422"/>
      <c r="J1272" s="1423"/>
      <c r="K1272" s="1424"/>
      <c r="L1272" s="310">
        <f t="shared" si="305"/>
        <v>0</v>
      </c>
      <c r="M1272" s="12">
        <f t="shared" si="299"/>
      </c>
      <c r="N1272" s="13"/>
    </row>
    <row r="1273" spans="2:14" ht="15.75">
      <c r="B1273" s="272">
        <v>4600</v>
      </c>
      <c r="C1273" s="1808" t="s">
        <v>247</v>
      </c>
      <c r="D1273" s="1809"/>
      <c r="E1273" s="310">
        <f t="shared" si="304"/>
        <v>0</v>
      </c>
      <c r="F1273" s="1422"/>
      <c r="G1273" s="1423"/>
      <c r="H1273" s="1424"/>
      <c r="I1273" s="1422"/>
      <c r="J1273" s="1423"/>
      <c r="K1273" s="1424"/>
      <c r="L1273" s="310">
        <f t="shared" si="305"/>
        <v>0</v>
      </c>
      <c r="M1273" s="12">
        <f t="shared" si="299"/>
      </c>
      <c r="N1273" s="13"/>
    </row>
    <row r="1274" spans="2:14" ht="15.75">
      <c r="B1274" s="272">
        <v>4900</v>
      </c>
      <c r="C1274" s="1806" t="s">
        <v>273</v>
      </c>
      <c r="D1274" s="1807"/>
      <c r="E1274" s="310">
        <f aca="true" t="shared" si="306" ref="E1274:L1274">+E1275+E1276</f>
        <v>0</v>
      </c>
      <c r="F1274" s="274">
        <f t="shared" si="306"/>
        <v>0</v>
      </c>
      <c r="G1274" s="275">
        <f t="shared" si="306"/>
        <v>0</v>
      </c>
      <c r="H1274" s="276">
        <f t="shared" si="306"/>
        <v>0</v>
      </c>
      <c r="I1274" s="274">
        <f t="shared" si="306"/>
        <v>0</v>
      </c>
      <c r="J1274" s="275">
        <f t="shared" si="306"/>
        <v>0</v>
      </c>
      <c r="K1274" s="276">
        <f t="shared" si="306"/>
        <v>0</v>
      </c>
      <c r="L1274" s="310">
        <f t="shared" si="306"/>
        <v>0</v>
      </c>
      <c r="M1274" s="12">
        <f t="shared" si="299"/>
      </c>
      <c r="N1274" s="13"/>
    </row>
    <row r="1275" spans="2:14" ht="15.75">
      <c r="B1275" s="362"/>
      <c r="C1275" s="279">
        <v>4901</v>
      </c>
      <c r="D1275" s="364" t="s">
        <v>274</v>
      </c>
      <c r="E1275" s="281">
        <f>F1275+G1275+H1275</f>
        <v>0</v>
      </c>
      <c r="F1275" s="152"/>
      <c r="G1275" s="153"/>
      <c r="H1275" s="1418"/>
      <c r="I1275" s="152"/>
      <c r="J1275" s="153"/>
      <c r="K1275" s="1418"/>
      <c r="L1275" s="281">
        <f>I1275+J1275+K1275</f>
        <v>0</v>
      </c>
      <c r="M1275" s="12">
        <f t="shared" si="299"/>
      </c>
      <c r="N1275" s="13"/>
    </row>
    <row r="1276" spans="2:14" ht="15.75">
      <c r="B1276" s="362"/>
      <c r="C1276" s="285">
        <v>4902</v>
      </c>
      <c r="D1276" s="301" t="s">
        <v>275</v>
      </c>
      <c r="E1276" s="287">
        <f>F1276+G1276+H1276</f>
        <v>0</v>
      </c>
      <c r="F1276" s="173"/>
      <c r="G1276" s="174"/>
      <c r="H1276" s="1421"/>
      <c r="I1276" s="173"/>
      <c r="J1276" s="174"/>
      <c r="K1276" s="1421"/>
      <c r="L1276" s="287">
        <f>I1276+J1276+K1276</f>
        <v>0</v>
      </c>
      <c r="M1276" s="12">
        <f t="shared" si="299"/>
      </c>
      <c r="N1276" s="13"/>
    </row>
    <row r="1277" spans="2:14" ht="15.75">
      <c r="B1277" s="365">
        <v>5100</v>
      </c>
      <c r="C1277" s="1804" t="s">
        <v>248</v>
      </c>
      <c r="D1277" s="1805"/>
      <c r="E1277" s="310">
        <f>F1277+G1277+H1277</f>
        <v>0</v>
      </c>
      <c r="F1277" s="1422"/>
      <c r="G1277" s="1423"/>
      <c r="H1277" s="1424"/>
      <c r="I1277" s="1422"/>
      <c r="J1277" s="1423"/>
      <c r="K1277" s="1424"/>
      <c r="L1277" s="310">
        <f>I1277+J1277+K1277</f>
        <v>0</v>
      </c>
      <c r="M1277" s="12">
        <f t="shared" si="299"/>
      </c>
      <c r="N1277" s="13"/>
    </row>
    <row r="1278" spans="2:14" ht="15.75">
      <c r="B1278" s="365">
        <v>5200</v>
      </c>
      <c r="C1278" s="1804" t="s">
        <v>249</v>
      </c>
      <c r="D1278" s="1805"/>
      <c r="E1278" s="310">
        <f aca="true" t="shared" si="307" ref="E1278:L1278">SUM(E1279:E1285)</f>
        <v>0</v>
      </c>
      <c r="F1278" s="274">
        <f t="shared" si="307"/>
        <v>0</v>
      </c>
      <c r="G1278" s="275">
        <f t="shared" si="307"/>
        <v>0</v>
      </c>
      <c r="H1278" s="276">
        <f t="shared" si="307"/>
        <v>0</v>
      </c>
      <c r="I1278" s="274">
        <f t="shared" si="307"/>
        <v>0</v>
      </c>
      <c r="J1278" s="275">
        <f t="shared" si="307"/>
        <v>0</v>
      </c>
      <c r="K1278" s="276">
        <f t="shared" si="307"/>
        <v>0</v>
      </c>
      <c r="L1278" s="310">
        <f t="shared" si="307"/>
        <v>0</v>
      </c>
      <c r="M1278" s="12">
        <f t="shared" si="299"/>
      </c>
      <c r="N1278" s="13"/>
    </row>
    <row r="1279" spans="2:14" ht="15.75">
      <c r="B1279" s="366"/>
      <c r="C1279" s="367">
        <v>5201</v>
      </c>
      <c r="D1279" s="368" t="s">
        <v>250</v>
      </c>
      <c r="E1279" s="281">
        <f aca="true" t="shared" si="308" ref="E1279:E1285">F1279+G1279+H1279</f>
        <v>0</v>
      </c>
      <c r="F1279" s="152"/>
      <c r="G1279" s="153"/>
      <c r="H1279" s="1418"/>
      <c r="I1279" s="152"/>
      <c r="J1279" s="153"/>
      <c r="K1279" s="1418"/>
      <c r="L1279" s="281">
        <f aca="true" t="shared" si="309" ref="L1279:L1285">I1279+J1279+K1279</f>
        <v>0</v>
      </c>
      <c r="M1279" s="12">
        <f t="shared" si="299"/>
      </c>
      <c r="N1279" s="13"/>
    </row>
    <row r="1280" spans="2:14" ht="15.75">
      <c r="B1280" s="366"/>
      <c r="C1280" s="369">
        <v>5202</v>
      </c>
      <c r="D1280" s="370" t="s">
        <v>251</v>
      </c>
      <c r="E1280" s="295">
        <f t="shared" si="308"/>
        <v>0</v>
      </c>
      <c r="F1280" s="158"/>
      <c r="G1280" s="159"/>
      <c r="H1280" s="1420"/>
      <c r="I1280" s="158"/>
      <c r="J1280" s="159"/>
      <c r="K1280" s="1420"/>
      <c r="L1280" s="295">
        <f t="shared" si="309"/>
        <v>0</v>
      </c>
      <c r="M1280" s="12">
        <f t="shared" si="299"/>
      </c>
      <c r="N1280" s="13"/>
    </row>
    <row r="1281" spans="2:14" ht="15.75">
      <c r="B1281" s="366"/>
      <c r="C1281" s="369">
        <v>5203</v>
      </c>
      <c r="D1281" s="370" t="s">
        <v>620</v>
      </c>
      <c r="E1281" s="295">
        <f t="shared" si="308"/>
        <v>0</v>
      </c>
      <c r="F1281" s="158"/>
      <c r="G1281" s="159"/>
      <c r="H1281" s="1420"/>
      <c r="I1281" s="158"/>
      <c r="J1281" s="159"/>
      <c r="K1281" s="1420"/>
      <c r="L1281" s="295">
        <f t="shared" si="309"/>
        <v>0</v>
      </c>
      <c r="M1281" s="12">
        <f t="shared" si="299"/>
      </c>
      <c r="N1281" s="13"/>
    </row>
    <row r="1282" spans="2:14" ht="15.75">
      <c r="B1282" s="366"/>
      <c r="C1282" s="369">
        <v>5204</v>
      </c>
      <c r="D1282" s="370" t="s">
        <v>621</v>
      </c>
      <c r="E1282" s="295">
        <f t="shared" si="308"/>
        <v>0</v>
      </c>
      <c r="F1282" s="158"/>
      <c r="G1282" s="159"/>
      <c r="H1282" s="1420"/>
      <c r="I1282" s="158"/>
      <c r="J1282" s="159"/>
      <c r="K1282" s="1420"/>
      <c r="L1282" s="295">
        <f t="shared" si="309"/>
        <v>0</v>
      </c>
      <c r="M1282" s="12">
        <f t="shared" si="299"/>
      </c>
      <c r="N1282" s="13"/>
    </row>
    <row r="1283" spans="2:14" ht="15.75">
      <c r="B1283" s="366"/>
      <c r="C1283" s="369">
        <v>5205</v>
      </c>
      <c r="D1283" s="370" t="s">
        <v>622</v>
      </c>
      <c r="E1283" s="295">
        <f t="shared" si="308"/>
        <v>0</v>
      </c>
      <c r="F1283" s="158"/>
      <c r="G1283" s="159"/>
      <c r="H1283" s="1420"/>
      <c r="I1283" s="158"/>
      <c r="J1283" s="159"/>
      <c r="K1283" s="1420"/>
      <c r="L1283" s="295">
        <f t="shared" si="309"/>
        <v>0</v>
      </c>
      <c r="M1283" s="12">
        <f t="shared" si="299"/>
      </c>
      <c r="N1283" s="13"/>
    </row>
    <row r="1284" spans="2:14" ht="15.75">
      <c r="B1284" s="366"/>
      <c r="C1284" s="369">
        <v>5206</v>
      </c>
      <c r="D1284" s="370" t="s">
        <v>623</v>
      </c>
      <c r="E1284" s="295">
        <f t="shared" si="308"/>
        <v>0</v>
      </c>
      <c r="F1284" s="158"/>
      <c r="G1284" s="159"/>
      <c r="H1284" s="1420"/>
      <c r="I1284" s="158"/>
      <c r="J1284" s="159"/>
      <c r="K1284" s="1420"/>
      <c r="L1284" s="295">
        <f t="shared" si="309"/>
        <v>0</v>
      </c>
      <c r="M1284" s="12">
        <f t="shared" si="299"/>
      </c>
      <c r="N1284" s="13"/>
    </row>
    <row r="1285" spans="2:14" ht="15.75">
      <c r="B1285" s="366"/>
      <c r="C1285" s="371">
        <v>5219</v>
      </c>
      <c r="D1285" s="372" t="s">
        <v>624</v>
      </c>
      <c r="E1285" s="287">
        <f t="shared" si="308"/>
        <v>0</v>
      </c>
      <c r="F1285" s="173"/>
      <c r="G1285" s="174"/>
      <c r="H1285" s="1421"/>
      <c r="I1285" s="173"/>
      <c r="J1285" s="174"/>
      <c r="K1285" s="1421"/>
      <c r="L1285" s="287">
        <f t="shared" si="309"/>
        <v>0</v>
      </c>
      <c r="M1285" s="12">
        <f aca="true" t="shared" si="310" ref="M1285:M1304">(IF($E1285&lt;&gt;0,$M$2,IF($L1285&lt;&gt;0,$M$2,"")))</f>
      </c>
      <c r="N1285" s="13"/>
    </row>
    <row r="1286" spans="2:14" ht="15.75">
      <c r="B1286" s="365">
        <v>5300</v>
      </c>
      <c r="C1286" s="1804" t="s">
        <v>625</v>
      </c>
      <c r="D1286" s="1805"/>
      <c r="E1286" s="310">
        <f aca="true" t="shared" si="311" ref="E1286:L1286">SUM(E1287:E1288)</f>
        <v>0</v>
      </c>
      <c r="F1286" s="274">
        <f t="shared" si="311"/>
        <v>0</v>
      </c>
      <c r="G1286" s="275">
        <f t="shared" si="311"/>
        <v>0</v>
      </c>
      <c r="H1286" s="276">
        <f t="shared" si="311"/>
        <v>0</v>
      </c>
      <c r="I1286" s="274">
        <f t="shared" si="311"/>
        <v>0</v>
      </c>
      <c r="J1286" s="275">
        <f t="shared" si="311"/>
        <v>0</v>
      </c>
      <c r="K1286" s="276">
        <f t="shared" si="311"/>
        <v>0</v>
      </c>
      <c r="L1286" s="310">
        <f t="shared" si="311"/>
        <v>0</v>
      </c>
      <c r="M1286" s="12">
        <f t="shared" si="310"/>
      </c>
      <c r="N1286" s="13"/>
    </row>
    <row r="1287" spans="2:14" ht="15.75">
      <c r="B1287" s="366"/>
      <c r="C1287" s="367">
        <v>5301</v>
      </c>
      <c r="D1287" s="368" t="s">
        <v>307</v>
      </c>
      <c r="E1287" s="281">
        <f>F1287+G1287+H1287</f>
        <v>0</v>
      </c>
      <c r="F1287" s="152"/>
      <c r="G1287" s="153"/>
      <c r="H1287" s="1418"/>
      <c r="I1287" s="152"/>
      <c r="J1287" s="153"/>
      <c r="K1287" s="1418"/>
      <c r="L1287" s="281">
        <f>I1287+J1287+K1287</f>
        <v>0</v>
      </c>
      <c r="M1287" s="12">
        <f t="shared" si="310"/>
      </c>
      <c r="N1287" s="13"/>
    </row>
    <row r="1288" spans="2:14" ht="15.75">
      <c r="B1288" s="366"/>
      <c r="C1288" s="371">
        <v>5309</v>
      </c>
      <c r="D1288" s="372" t="s">
        <v>626</v>
      </c>
      <c r="E1288" s="287">
        <f>F1288+G1288+H1288</f>
        <v>0</v>
      </c>
      <c r="F1288" s="173"/>
      <c r="G1288" s="174"/>
      <c r="H1288" s="1421"/>
      <c r="I1288" s="173"/>
      <c r="J1288" s="174"/>
      <c r="K1288" s="1421"/>
      <c r="L1288" s="287">
        <f>I1288+J1288+K1288</f>
        <v>0</v>
      </c>
      <c r="M1288" s="12">
        <f t="shared" si="310"/>
      </c>
      <c r="N1288" s="13"/>
    </row>
    <row r="1289" spans="2:14" ht="15.75">
      <c r="B1289" s="365">
        <v>5400</v>
      </c>
      <c r="C1289" s="1804" t="s">
        <v>687</v>
      </c>
      <c r="D1289" s="1805"/>
      <c r="E1289" s="310">
        <f>F1289+G1289+H1289</f>
        <v>0</v>
      </c>
      <c r="F1289" s="1422"/>
      <c r="G1289" s="1423"/>
      <c r="H1289" s="1424"/>
      <c r="I1289" s="1422"/>
      <c r="J1289" s="1423"/>
      <c r="K1289" s="1424"/>
      <c r="L1289" s="310">
        <f>I1289+J1289+K1289</f>
        <v>0</v>
      </c>
      <c r="M1289" s="12">
        <f t="shared" si="310"/>
      </c>
      <c r="N1289" s="13"/>
    </row>
    <row r="1290" spans="2:14" ht="15.75">
      <c r="B1290" s="272">
        <v>5500</v>
      </c>
      <c r="C1290" s="1806" t="s">
        <v>688</v>
      </c>
      <c r="D1290" s="1807"/>
      <c r="E1290" s="310">
        <f aca="true" t="shared" si="312" ref="E1290:L1290">SUM(E1291:E1294)</f>
        <v>0</v>
      </c>
      <c r="F1290" s="274">
        <f t="shared" si="312"/>
        <v>0</v>
      </c>
      <c r="G1290" s="275">
        <f t="shared" si="312"/>
        <v>0</v>
      </c>
      <c r="H1290" s="276">
        <f t="shared" si="312"/>
        <v>0</v>
      </c>
      <c r="I1290" s="274">
        <f t="shared" si="312"/>
        <v>0</v>
      </c>
      <c r="J1290" s="275">
        <f t="shared" si="312"/>
        <v>0</v>
      </c>
      <c r="K1290" s="276">
        <f t="shared" si="312"/>
        <v>0</v>
      </c>
      <c r="L1290" s="310">
        <f t="shared" si="312"/>
        <v>0</v>
      </c>
      <c r="M1290" s="12">
        <f t="shared" si="310"/>
      </c>
      <c r="N1290" s="13"/>
    </row>
    <row r="1291" spans="2:14" ht="15.75">
      <c r="B1291" s="362"/>
      <c r="C1291" s="279">
        <v>5501</v>
      </c>
      <c r="D1291" s="311" t="s">
        <v>689</v>
      </c>
      <c r="E1291" s="281">
        <f>F1291+G1291+H1291</f>
        <v>0</v>
      </c>
      <c r="F1291" s="152"/>
      <c r="G1291" s="153"/>
      <c r="H1291" s="1418"/>
      <c r="I1291" s="152"/>
      <c r="J1291" s="153"/>
      <c r="K1291" s="1418"/>
      <c r="L1291" s="281">
        <f>I1291+J1291+K1291</f>
        <v>0</v>
      </c>
      <c r="M1291" s="12">
        <f t="shared" si="310"/>
      </c>
      <c r="N1291" s="13"/>
    </row>
    <row r="1292" spans="2:14" ht="15.75">
      <c r="B1292" s="362"/>
      <c r="C1292" s="293">
        <v>5502</v>
      </c>
      <c r="D1292" s="294" t="s">
        <v>690</v>
      </c>
      <c r="E1292" s="295">
        <f>F1292+G1292+H1292</f>
        <v>0</v>
      </c>
      <c r="F1292" s="158"/>
      <c r="G1292" s="159"/>
      <c r="H1292" s="1420"/>
      <c r="I1292" s="158"/>
      <c r="J1292" s="159"/>
      <c r="K1292" s="1420"/>
      <c r="L1292" s="295">
        <f>I1292+J1292+K1292</f>
        <v>0</v>
      </c>
      <c r="M1292" s="12">
        <f t="shared" si="310"/>
      </c>
      <c r="N1292" s="13"/>
    </row>
    <row r="1293" spans="2:14" ht="15.75">
      <c r="B1293" s="362"/>
      <c r="C1293" s="293">
        <v>5503</v>
      </c>
      <c r="D1293" s="363" t="s">
        <v>691</v>
      </c>
      <c r="E1293" s="295">
        <f>F1293+G1293+H1293</f>
        <v>0</v>
      </c>
      <c r="F1293" s="158"/>
      <c r="G1293" s="159"/>
      <c r="H1293" s="1420"/>
      <c r="I1293" s="158"/>
      <c r="J1293" s="159"/>
      <c r="K1293" s="1420"/>
      <c r="L1293" s="295">
        <f>I1293+J1293+K1293</f>
        <v>0</v>
      </c>
      <c r="M1293" s="12">
        <f t="shared" si="310"/>
      </c>
      <c r="N1293" s="13"/>
    </row>
    <row r="1294" spans="2:14" ht="15.75">
      <c r="B1294" s="362"/>
      <c r="C1294" s="285">
        <v>5504</v>
      </c>
      <c r="D1294" s="339" t="s">
        <v>692</v>
      </c>
      <c r="E1294" s="287">
        <f>F1294+G1294+H1294</f>
        <v>0</v>
      </c>
      <c r="F1294" s="173"/>
      <c r="G1294" s="174"/>
      <c r="H1294" s="1421"/>
      <c r="I1294" s="173"/>
      <c r="J1294" s="174"/>
      <c r="K1294" s="1421"/>
      <c r="L1294" s="287">
        <f>I1294+J1294+K1294</f>
        <v>0</v>
      </c>
      <c r="M1294" s="12">
        <f t="shared" si="310"/>
      </c>
      <c r="N1294" s="13"/>
    </row>
    <row r="1295" spans="2:14" ht="15.75">
      <c r="B1295" s="365">
        <v>5700</v>
      </c>
      <c r="C1295" s="1799" t="s">
        <v>917</v>
      </c>
      <c r="D1295" s="1800"/>
      <c r="E1295" s="310">
        <f>SUM(E1296:E1298)</f>
        <v>0</v>
      </c>
      <c r="F1295" s="1471">
        <v>0</v>
      </c>
      <c r="G1295" s="1471">
        <v>0</v>
      </c>
      <c r="H1295" s="1471">
        <v>0</v>
      </c>
      <c r="I1295" s="1471">
        <v>0</v>
      </c>
      <c r="J1295" s="1471">
        <v>0</v>
      </c>
      <c r="K1295" s="1471">
        <v>0</v>
      </c>
      <c r="L1295" s="310">
        <f>SUM(L1296:L1298)</f>
        <v>0</v>
      </c>
      <c r="M1295" s="12">
        <f t="shared" si="310"/>
      </c>
      <c r="N1295" s="13"/>
    </row>
    <row r="1296" spans="2:14" ht="15.75">
      <c r="B1296" s="366"/>
      <c r="C1296" s="367">
        <v>5701</v>
      </c>
      <c r="D1296" s="368" t="s">
        <v>693</v>
      </c>
      <c r="E1296" s="281">
        <f>F1296+G1296+H1296</f>
        <v>0</v>
      </c>
      <c r="F1296" s="1472">
        <v>0</v>
      </c>
      <c r="G1296" s="1472">
        <v>0</v>
      </c>
      <c r="H1296" s="1473">
        <v>0</v>
      </c>
      <c r="I1296" s="1667">
        <v>0</v>
      </c>
      <c r="J1296" s="1472">
        <v>0</v>
      </c>
      <c r="K1296" s="1472">
        <v>0</v>
      </c>
      <c r="L1296" s="281">
        <f>I1296+J1296+K1296</f>
        <v>0</v>
      </c>
      <c r="M1296" s="12">
        <f t="shared" si="310"/>
      </c>
      <c r="N1296" s="13"/>
    </row>
    <row r="1297" spans="2:14" ht="15.75">
      <c r="B1297" s="366"/>
      <c r="C1297" s="373">
        <v>5702</v>
      </c>
      <c r="D1297" s="374" t="s">
        <v>694</v>
      </c>
      <c r="E1297" s="314">
        <f>F1297+G1297+H1297</f>
        <v>0</v>
      </c>
      <c r="F1297" s="1472">
        <v>0</v>
      </c>
      <c r="G1297" s="1472">
        <v>0</v>
      </c>
      <c r="H1297" s="1473">
        <v>0</v>
      </c>
      <c r="I1297" s="1667">
        <v>0</v>
      </c>
      <c r="J1297" s="1472">
        <v>0</v>
      </c>
      <c r="K1297" s="1472">
        <v>0</v>
      </c>
      <c r="L1297" s="314">
        <f>I1297+J1297+K1297</f>
        <v>0</v>
      </c>
      <c r="M1297" s="12">
        <f t="shared" si="310"/>
      </c>
      <c r="N1297" s="13"/>
    </row>
    <row r="1298" spans="2:14" ht="15.75">
      <c r="B1298" s="292"/>
      <c r="C1298" s="375">
        <v>4071</v>
      </c>
      <c r="D1298" s="376" t="s">
        <v>695</v>
      </c>
      <c r="E1298" s="377">
        <f>F1298+G1298+H1298</f>
        <v>0</v>
      </c>
      <c r="F1298" s="1472">
        <v>0</v>
      </c>
      <c r="G1298" s="1472">
        <v>0</v>
      </c>
      <c r="H1298" s="1473">
        <v>0</v>
      </c>
      <c r="I1298" s="1667">
        <v>0</v>
      </c>
      <c r="J1298" s="1472">
        <v>0</v>
      </c>
      <c r="K1298" s="1472">
        <v>0</v>
      </c>
      <c r="L1298" s="377">
        <f>I1298+J1298+K1298</f>
        <v>0</v>
      </c>
      <c r="M1298" s="12">
        <f t="shared" si="310"/>
      </c>
      <c r="N1298" s="13"/>
    </row>
    <row r="1299" spans="2:14" ht="15.75">
      <c r="B1299" s="582"/>
      <c r="C1299" s="1801" t="s">
        <v>696</v>
      </c>
      <c r="D1299" s="1802"/>
      <c r="E1299" s="1438"/>
      <c r="F1299" s="1438"/>
      <c r="G1299" s="1438"/>
      <c r="H1299" s="1438"/>
      <c r="I1299" s="1438"/>
      <c r="J1299" s="1438"/>
      <c r="K1299" s="1438"/>
      <c r="L1299" s="1439"/>
      <c r="M1299" s="12">
        <f t="shared" si="310"/>
      </c>
      <c r="N1299" s="13"/>
    </row>
    <row r="1300" spans="2:14" ht="15.75">
      <c r="B1300" s="381">
        <v>98</v>
      </c>
      <c r="C1300" s="1801" t="s">
        <v>696</v>
      </c>
      <c r="D1300" s="1802"/>
      <c r="E1300" s="382">
        <f>F1300+G1300+H1300</f>
        <v>0</v>
      </c>
      <c r="F1300" s="1429"/>
      <c r="G1300" s="1430"/>
      <c r="H1300" s="1431"/>
      <c r="I1300" s="1461">
        <v>0</v>
      </c>
      <c r="J1300" s="1462">
        <v>0</v>
      </c>
      <c r="K1300" s="1463">
        <v>0</v>
      </c>
      <c r="L1300" s="382">
        <f>I1300+J1300+K1300</f>
        <v>0</v>
      </c>
      <c r="M1300" s="12">
        <f t="shared" si="310"/>
      </c>
      <c r="N1300" s="13"/>
    </row>
    <row r="1301" spans="2:14" ht="15.75">
      <c r="B1301" s="1433"/>
      <c r="C1301" s="1434"/>
      <c r="D1301" s="1435"/>
      <c r="E1301" s="269"/>
      <c r="F1301" s="269"/>
      <c r="G1301" s="269"/>
      <c r="H1301" s="269"/>
      <c r="I1301" s="269"/>
      <c r="J1301" s="269"/>
      <c r="K1301" s="269"/>
      <c r="L1301" s="270"/>
      <c r="M1301" s="12">
        <f t="shared" si="310"/>
      </c>
      <c r="N1301" s="13"/>
    </row>
    <row r="1302" spans="2:14" ht="15.75">
      <c r="B1302" s="1436"/>
      <c r="C1302" s="111"/>
      <c r="D1302" s="1437"/>
      <c r="E1302" s="218"/>
      <c r="F1302" s="218"/>
      <c r="G1302" s="218"/>
      <c r="H1302" s="218"/>
      <c r="I1302" s="218"/>
      <c r="J1302" s="218"/>
      <c r="K1302" s="218"/>
      <c r="L1302" s="389"/>
      <c r="M1302" s="12">
        <f t="shared" si="310"/>
      </c>
      <c r="N1302" s="13"/>
    </row>
    <row r="1303" spans="2:14" ht="15.75">
      <c r="B1303" s="1436"/>
      <c r="C1303" s="111"/>
      <c r="D1303" s="1437"/>
      <c r="E1303" s="218"/>
      <c r="F1303" s="218"/>
      <c r="G1303" s="218"/>
      <c r="H1303" s="218"/>
      <c r="I1303" s="218"/>
      <c r="J1303" s="218"/>
      <c r="K1303" s="218"/>
      <c r="L1303" s="389"/>
      <c r="M1303" s="12">
        <f t="shared" si="310"/>
      </c>
      <c r="N1303" s="13"/>
    </row>
    <row r="1304" spans="2:14" ht="15.75">
      <c r="B1304" s="1464"/>
      <c r="C1304" s="393" t="s">
        <v>743</v>
      </c>
      <c r="D1304" s="1432">
        <f>+B1304</f>
        <v>0</v>
      </c>
      <c r="E1304" s="395">
        <f aca="true" t="shared" si="313" ref="E1304:L1304">SUM(E1189,E1192,E1198,E1206,E1207,E1225,E1229,E1235,E1238,E1239,E1240,E1241,E1242,E1251,E1257,E1258,E1259,E1260,E1267,E1271,E1272,E1273,E1274,E1277,E1278,E1286,E1289,E1290,E1295)+E1300</f>
        <v>324</v>
      </c>
      <c r="F1304" s="396">
        <f t="shared" si="313"/>
        <v>324</v>
      </c>
      <c r="G1304" s="397">
        <f t="shared" si="313"/>
        <v>0</v>
      </c>
      <c r="H1304" s="398">
        <f t="shared" si="313"/>
        <v>0</v>
      </c>
      <c r="I1304" s="396">
        <f t="shared" si="313"/>
        <v>324</v>
      </c>
      <c r="J1304" s="397">
        <f t="shared" si="313"/>
        <v>0</v>
      </c>
      <c r="K1304" s="398">
        <f t="shared" si="313"/>
        <v>0</v>
      </c>
      <c r="L1304" s="395">
        <f t="shared" si="313"/>
        <v>324</v>
      </c>
      <c r="M1304" s="12">
        <f t="shared" si="310"/>
        <v>1</v>
      </c>
      <c r="N1304" s="73" t="str">
        <f>LEFT(C1186,1)</f>
        <v>7</v>
      </c>
    </row>
    <row r="1305" spans="2:13" ht="15.75">
      <c r="B1305" s="79" t="s">
        <v>120</v>
      </c>
      <c r="C1305" s="1"/>
      <c r="L1305" s="6"/>
      <c r="M1305" s="7">
        <f>(IF($E1304&lt;&gt;0,$M$2,IF($L1304&lt;&gt;0,$M$2,"")))</f>
        <v>1</v>
      </c>
    </row>
    <row r="1306" spans="2:13" ht="15.75">
      <c r="B1306" s="1367"/>
      <c r="C1306" s="1367"/>
      <c r="D1306" s="1368"/>
      <c r="E1306" s="1367"/>
      <c r="F1306" s="1367"/>
      <c r="G1306" s="1367"/>
      <c r="H1306" s="1367"/>
      <c r="I1306" s="1367"/>
      <c r="J1306" s="1367"/>
      <c r="K1306" s="1367"/>
      <c r="L1306" s="1369"/>
      <c r="M1306" s="7">
        <f>(IF($E1304&lt;&gt;0,$M$2,IF($L1304&lt;&gt;0,$M$2,"")))</f>
        <v>1</v>
      </c>
    </row>
    <row r="1307" spans="2:13" ht="18.75"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77"/>
      <c r="M1307" s="74">
        <f>(IF(E1302&lt;&gt;0,$G$2,IF(L1302&lt;&gt;0,$G$2,"")))</f>
      </c>
    </row>
    <row r="1308" spans="2:13" ht="18.75"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77"/>
      <c r="M1308" s="74">
        <f>(IF(E1303&lt;&gt;0,$G$2,IF(L1303&lt;&gt;0,$G$2,"")))</f>
      </c>
    </row>
  </sheetData>
  <sheetProtection password="81B0" sheet="1"/>
  <mergeCells count="282">
    <mergeCell ref="C1274:D1274"/>
    <mergeCell ref="C1300:D1300"/>
    <mergeCell ref="C1277:D1277"/>
    <mergeCell ref="C1278:D1278"/>
    <mergeCell ref="C1286:D1286"/>
    <mergeCell ref="C1289:D1289"/>
    <mergeCell ref="C1290:D1290"/>
    <mergeCell ref="C1295:D1295"/>
    <mergeCell ref="C1299:D1299"/>
    <mergeCell ref="C1239:D1239"/>
    <mergeCell ref="C1260:D1260"/>
    <mergeCell ref="C1267:D1267"/>
    <mergeCell ref="C1271:D1271"/>
    <mergeCell ref="C1272:D1272"/>
    <mergeCell ref="C1273:D1273"/>
    <mergeCell ref="C1207:D1207"/>
    <mergeCell ref="C1241:D1241"/>
    <mergeCell ref="C1242:D1242"/>
    <mergeCell ref="C1257:D1257"/>
    <mergeCell ref="C1258:D1258"/>
    <mergeCell ref="C1259:D1259"/>
    <mergeCell ref="C1225:D1225"/>
    <mergeCell ref="C1229:D1229"/>
    <mergeCell ref="C1235:D1235"/>
    <mergeCell ref="C1238:D1238"/>
    <mergeCell ref="B1173:D1173"/>
    <mergeCell ref="B1175:D1175"/>
    <mergeCell ref="B1178:D1178"/>
    <mergeCell ref="E1182:H1182"/>
    <mergeCell ref="I1182:L1182"/>
    <mergeCell ref="C1240:D1240"/>
    <mergeCell ref="C1189:D1189"/>
    <mergeCell ref="C1192:D1192"/>
    <mergeCell ref="C1198:D1198"/>
    <mergeCell ref="C1206:D1206"/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C1101:D1101"/>
    <mergeCell ref="C1122:D1122"/>
    <mergeCell ref="C1129:D1129"/>
    <mergeCell ref="C1133:D1133"/>
    <mergeCell ref="C1134:D1134"/>
    <mergeCell ref="C1135:D1135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394:I395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">
      <formula1>999999999999999000</formula1>
    </dataValidation>
    <dataValidation type="whole" operator="lessThan" allowBlank="1" showInputMessage="1" showErrorMessage="1" error="Въвежда се цяло число!" sqref="F23:J24 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J394:J395 G394:G395 F394:F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 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 G393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положително число!" sqref="F397:G397 I397:J397">
      <formula1>99999999999999900</formula1>
    </dataValidation>
    <dataValidation type="whole" operator="lessThanOrEqual" allowBlank="1" showInputMessage="1" showErrorMessage="1" error="Въвежда се цяло число!" sqref="F398 G398 I398 J398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AG14" sqref="AG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2074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2051</v>
      </c>
      <c r="M23" s="1828"/>
      <c r="N23" s="1828"/>
      <c r="O23" s="1829"/>
      <c r="P23" s="1836" t="s">
        <v>2052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1664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1665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1662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1663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1218" ht="12.75"/>
    <row r="1222" ht="12.75"/>
    <row r="1223" ht="12.75"/>
    <row r="1248" ht="12.75"/>
    <row r="1298" ht="12.75"/>
    <row r="1299" ht="12.75"/>
    <row r="1300" ht="12.75"/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HP</cp:lastModifiedBy>
  <cp:lastPrinted>2019-01-10T13:58:54Z</cp:lastPrinted>
  <dcterms:created xsi:type="dcterms:W3CDTF">1997-12-10T11:54:07Z</dcterms:created>
  <dcterms:modified xsi:type="dcterms:W3CDTF">2020-02-01T13:07:21Z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